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2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J3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десятич КЕЧ
</t>
        </r>
      </text>
    </comment>
    <comment ref="B1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** дві останні цифри ЗК
</t>
        </r>
      </text>
    </comment>
    <comment ref="B2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Група #
Для ЗКСМ-62 =1
</t>
        </r>
      </text>
    </comment>
  </commentList>
</comments>
</file>

<file path=xl/comments10.xml><?xml version="1.0" encoding="utf-8"?>
<comments xmlns="http://schemas.openxmlformats.org/spreadsheetml/2006/main">
  <authors>
    <author>S</author>
  </authors>
  <commentList>
    <comment ref="D13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1-Sum Не повинно бути більшим за 1/256
</t>
        </r>
      </text>
    </comment>
  </commentList>
</comments>
</file>

<file path=xl/comments11.xml><?xml version="1.0" encoding="utf-8"?>
<comments xmlns="http://schemas.openxmlformats.org/spreadsheetml/2006/main">
  <authors>
    <author>S</author>
  </authors>
  <commentList>
    <comment ref="J22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Тупо не пересписувать, 
провірять рез-ти!
</t>
        </r>
      </text>
    </comment>
  </commentList>
</comments>
</file>

<file path=xl/comments2.xml><?xml version="1.0" encoding="utf-8"?>
<comments xmlns="http://schemas.openxmlformats.org/spreadsheetml/2006/main">
  <authors>
    <author>S</author>
  </authors>
  <commentList>
    <comment ref="A1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#19**
</t>
        </r>
      </text>
    </comment>
  </commentList>
</comments>
</file>

<file path=xl/comments3.xml><?xml version="1.0" encoding="utf-8"?>
<comments xmlns="http://schemas.openxmlformats.org/spreadsheetml/2006/main">
  <authors>
    <author>S</author>
  </authors>
  <commentList>
    <comment ref="A5" authorId="0">
      <text>
        <r>
          <rPr>
            <b/>
            <sz val="8"/>
            <rFont val="Tahoma"/>
            <family val="0"/>
          </rPr>
          <t xml:space="preserve">S:
сума цифр #19**
</t>
        </r>
      </text>
    </comment>
    <comment ref="A1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**</t>
        </r>
      </text>
    </comment>
    <comment ref="A2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#</t>
        </r>
      </text>
    </comment>
  </commentList>
</comments>
</file>

<file path=xl/comments6.xml><?xml version="1.0" encoding="utf-8"?>
<comments xmlns="http://schemas.openxmlformats.org/spreadsheetml/2006/main">
  <authors>
    <author>S</author>
  </authors>
  <commentList>
    <comment ref="D12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Результат інверсії бітів </t>
        </r>
      </text>
    </comment>
    <comment ref="Q12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Результат Інверсії бітів для дробових чисел
</t>
        </r>
      </text>
    </comment>
  </commentList>
</comments>
</file>

<file path=xl/comments9.xml><?xml version="1.0" encoding="utf-8"?>
<comments xmlns="http://schemas.openxmlformats.org/spreadsheetml/2006/main">
  <authors>
    <author>S</author>
  </authors>
  <commentList>
    <comment ref="E1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В кожній з колонок 
Е L S Z
має бути хоч одне число по модулю менше або рівне 1
</t>
        </r>
      </text>
    </comment>
  </commentList>
</comments>
</file>

<file path=xl/sharedStrings.xml><?xml version="1.0" encoding="utf-8"?>
<sst xmlns="http://schemas.openxmlformats.org/spreadsheetml/2006/main" count="183" uniqueCount="61">
  <si>
    <t>#ZK</t>
  </si>
  <si>
    <t>GR</t>
  </si>
  <si>
    <t>рез-т</t>
  </si>
  <si>
    <t>(c) KrivoSoft</t>
  </si>
  <si>
    <t>A</t>
  </si>
  <si>
    <t>B</t>
  </si>
  <si>
    <t>C</t>
  </si>
  <si>
    <t>D</t>
  </si>
  <si>
    <t>zk</t>
  </si>
  <si>
    <t>@</t>
  </si>
  <si>
    <t>X</t>
  </si>
  <si>
    <t>Y</t>
  </si>
  <si>
    <t>V</t>
  </si>
  <si>
    <t>W</t>
  </si>
  <si>
    <t>F(G2)</t>
  </si>
  <si>
    <t>F(G3)</t>
  </si>
  <si>
    <t>F(G4)</t>
  </si>
  <si>
    <t>F=</t>
  </si>
  <si>
    <t>G=</t>
  </si>
  <si>
    <t>H=</t>
  </si>
  <si>
    <t>Тип ДДК=</t>
  </si>
  <si>
    <t>+</t>
  </si>
  <si>
    <t>i</t>
  </si>
  <si>
    <t>PX</t>
  </si>
  <si>
    <t>PY</t>
  </si>
  <si>
    <t>PR</t>
  </si>
  <si>
    <t>PZ</t>
  </si>
  <si>
    <t>СТШ</t>
  </si>
  <si>
    <t>=</t>
  </si>
  <si>
    <t>x0</t>
  </si>
  <si>
    <t>DEC</t>
  </si>
  <si>
    <t>BIN</t>
  </si>
  <si>
    <t>A'</t>
  </si>
  <si>
    <t>B'</t>
  </si>
  <si>
    <t>C'</t>
  </si>
  <si>
    <t>D'</t>
  </si>
  <si>
    <t>X'</t>
  </si>
  <si>
    <t>Y'</t>
  </si>
  <si>
    <t>V'</t>
  </si>
  <si>
    <t>W'</t>
  </si>
  <si>
    <t>I</t>
  </si>
  <si>
    <t>N</t>
  </si>
  <si>
    <t>R</t>
  </si>
  <si>
    <t>A+A'</t>
  </si>
  <si>
    <t>B+B'</t>
  </si>
  <si>
    <t>D+D'</t>
  </si>
  <si>
    <t>xn</t>
  </si>
  <si>
    <t>X+X'</t>
  </si>
  <si>
    <t>Y+Y'</t>
  </si>
  <si>
    <t>1/256</t>
  </si>
  <si>
    <t>1-Sum</t>
  </si>
  <si>
    <t>V+V'</t>
  </si>
  <si>
    <t>W+W'</t>
  </si>
  <si>
    <t>k=</t>
  </si>
  <si>
    <t>r=</t>
  </si>
  <si>
    <t>q=</t>
  </si>
  <si>
    <t>g=</t>
  </si>
  <si>
    <t xml:space="preserve">до </t>
  </si>
  <si>
    <t>Множ. Цифр:</t>
  </si>
  <si>
    <t>тест</t>
  </si>
  <si>
    <t>C+C'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</si>
</sst>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0000"/>
    <numFmt numFmtId="165" formatCode="0.000000000"/>
    <numFmt numFmtId="166" formatCode="0.000"/>
    <numFmt numFmtId="167" formatCode="0.000000"/>
    <numFmt numFmtId="168" formatCode="0.0000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 Cyr"/>
      <family val="2"/>
    </font>
    <font>
      <b/>
      <sz val="10"/>
      <color indexed="10"/>
      <name val="Arial Cyr"/>
      <family val="2"/>
    </font>
    <font>
      <b/>
      <sz val="8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7" borderId="0" xfId="0" applyFill="1" applyAlignment="1">
      <alignment/>
    </xf>
    <xf numFmtId="0" fontId="4" fillId="7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1" fillId="10" borderId="1" xfId="0" applyFont="1" applyFill="1" applyBorder="1" applyAlignment="1">
      <alignment/>
    </xf>
    <xf numFmtId="0" fontId="1" fillId="10" borderId="2" xfId="0" applyFont="1" applyFill="1" applyBorder="1" applyAlignment="1">
      <alignment/>
    </xf>
    <xf numFmtId="0" fontId="1" fillId="10" borderId="3" xfId="0" applyFont="1" applyFill="1" applyBorder="1" applyAlignment="1">
      <alignment/>
    </xf>
    <xf numFmtId="0" fontId="5" fillId="10" borderId="4" xfId="0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5" fillId="10" borderId="5" xfId="0" applyFont="1" applyFill="1" applyBorder="1" applyAlignment="1">
      <alignment/>
    </xf>
    <xf numFmtId="0" fontId="5" fillId="10" borderId="6" xfId="0" applyFont="1" applyFill="1" applyBorder="1" applyAlignment="1">
      <alignment/>
    </xf>
    <xf numFmtId="0" fontId="5" fillId="7" borderId="5" xfId="0" applyFont="1" applyFill="1" applyBorder="1" applyAlignment="1">
      <alignment/>
    </xf>
    <xf numFmtId="0" fontId="0" fillId="11" borderId="0" xfId="0" applyFill="1" applyAlignment="1">
      <alignment/>
    </xf>
    <xf numFmtId="0" fontId="1" fillId="4" borderId="7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2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8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12" xfId="0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9" borderId="0" xfId="0" applyFill="1" applyAlignment="1">
      <alignment horizontal="center"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164" fontId="0" fillId="4" borderId="0" xfId="0" applyNumberForma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0" fontId="0" fillId="7" borderId="0" xfId="0" applyFill="1" applyAlignment="1" applyProtection="1">
      <alignment/>
      <protection locked="0"/>
    </xf>
    <xf numFmtId="164" fontId="0" fillId="4" borderId="0" xfId="0" applyNumberFormat="1" applyFill="1" applyAlignment="1">
      <alignment/>
    </xf>
    <xf numFmtId="0" fontId="0" fillId="14" borderId="0" xfId="0" applyFill="1" applyAlignment="1" applyProtection="1">
      <alignment/>
      <protection locked="0"/>
    </xf>
    <xf numFmtId="164" fontId="0" fillId="7" borderId="0" xfId="0" applyNumberFormat="1" applyFill="1" applyAlignment="1">
      <alignment/>
    </xf>
    <xf numFmtId="0" fontId="0" fillId="13" borderId="0" xfId="0" applyFill="1" applyAlignment="1">
      <alignment horizontal="center"/>
    </xf>
    <xf numFmtId="0" fontId="0" fillId="13" borderId="0" xfId="0" applyFont="1" applyFill="1" applyAlignment="1">
      <alignment horizontal="center"/>
    </xf>
    <xf numFmtId="0" fontId="0" fillId="14" borderId="0" xfId="0" applyFill="1" applyAlignment="1">
      <alignment/>
    </xf>
    <xf numFmtId="0" fontId="0" fillId="0" borderId="0" xfId="0" applyAlignment="1">
      <alignment horizontal="left"/>
    </xf>
    <xf numFmtId="0" fontId="0" fillId="9" borderId="12" xfId="0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10" borderId="7" xfId="0" applyFill="1" applyBorder="1" applyAlignment="1">
      <alignment/>
    </xf>
    <xf numFmtId="0" fontId="0" fillId="10" borderId="3" xfId="0" applyFill="1" applyBorder="1" applyAlignment="1">
      <alignment/>
    </xf>
    <xf numFmtId="0" fontId="1" fillId="7" borderId="9" xfId="0" applyFont="1" applyFill="1" applyBorder="1" applyAlignment="1">
      <alignment/>
    </xf>
    <xf numFmtId="0" fontId="0" fillId="7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0" fontId="1" fillId="4" borderId="12" xfId="0" applyFont="1" applyFill="1" applyBorder="1" applyAlignment="1">
      <alignment/>
    </xf>
    <xf numFmtId="1" fontId="1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164" fontId="0" fillId="4" borderId="7" xfId="0" applyNumberFormat="1" applyFill="1" applyBorder="1" applyAlignment="1">
      <alignment/>
    </xf>
    <xf numFmtId="1" fontId="1" fillId="4" borderId="0" xfId="0" applyNumberFormat="1" applyFon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4" borderId="7" xfId="0" applyFill="1" applyBorder="1" applyAlignment="1">
      <alignment/>
    </xf>
    <xf numFmtId="164" fontId="0" fillId="4" borderId="3" xfId="0" applyNumberFormat="1" applyFill="1" applyBorder="1" applyAlignment="1">
      <alignment/>
    </xf>
    <xf numFmtId="1" fontId="1" fillId="4" borderId="9" xfId="0" applyNumberFormat="1" applyFont="1" applyFill="1" applyBorder="1" applyAlignment="1">
      <alignment/>
    </xf>
    <xf numFmtId="164" fontId="1" fillId="4" borderId="0" xfId="0" applyNumberFormat="1" applyFont="1" applyFill="1" applyAlignment="1">
      <alignment/>
    </xf>
    <xf numFmtId="0" fontId="1" fillId="4" borderId="9" xfId="0" applyNumberFormat="1" applyFont="1" applyFill="1" applyBorder="1" applyAlignment="1">
      <alignment/>
    </xf>
    <xf numFmtId="164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 quotePrefix="1">
      <alignment horizontal="right"/>
    </xf>
    <xf numFmtId="164" fontId="0" fillId="0" borderId="0" xfId="0" applyNumberFormat="1" applyFill="1" applyAlignment="1">
      <alignment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2" fontId="0" fillId="0" borderId="0" xfId="0" applyNumberFormat="1" applyAlignment="1">
      <alignment/>
    </xf>
    <xf numFmtId="0" fontId="0" fillId="4" borderId="0" xfId="0" applyFont="1" applyFill="1" applyAlignment="1">
      <alignment/>
    </xf>
    <xf numFmtId="0" fontId="0" fillId="13" borderId="0" xfId="0" applyFont="1" applyFill="1" applyAlignment="1">
      <alignment/>
    </xf>
    <xf numFmtId="0" fontId="1" fillId="13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15" borderId="0" xfId="0" applyFill="1" applyAlignment="1">
      <alignment/>
    </xf>
    <xf numFmtId="0" fontId="1" fillId="16" borderId="0" xfId="0" applyFont="1" applyFill="1" applyAlignment="1">
      <alignment/>
    </xf>
    <xf numFmtId="167" fontId="0" fillId="4" borderId="0" xfId="0" applyNumberFormat="1" applyFill="1" applyBorder="1" applyAlignment="1">
      <alignment/>
    </xf>
    <xf numFmtId="167" fontId="4" fillId="7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B1" sqref="B1"/>
    </sheetView>
  </sheetViews>
  <sheetFormatPr defaultColWidth="9.00390625" defaultRowHeight="12.75"/>
  <cols>
    <col min="3" max="3" width="3.00390625" style="0" bestFit="1" customWidth="1"/>
    <col min="4" max="8" width="2.00390625" style="0" bestFit="1" customWidth="1"/>
    <col min="9" max="9" width="9.125" style="9" customWidth="1"/>
    <col min="12" max="12" width="11.00390625" style="0" bestFit="1" customWidth="1"/>
  </cols>
  <sheetData>
    <row r="1" spans="1:13" ht="12.75">
      <c r="A1" s="1" t="s">
        <v>0</v>
      </c>
      <c r="B1" s="13">
        <v>10</v>
      </c>
      <c r="C1">
        <f>TRUNC(B1/10,0)</f>
        <v>1</v>
      </c>
      <c r="D1">
        <f>MOD(B1,10)</f>
        <v>0</v>
      </c>
      <c r="L1" t="s">
        <v>3</v>
      </c>
      <c r="M1">
        <v>2007</v>
      </c>
    </row>
    <row r="2" spans="1:2" ht="12.75">
      <c r="A2" s="7" t="s">
        <v>1</v>
      </c>
      <c r="B2" s="14">
        <v>1</v>
      </c>
    </row>
    <row r="3" spans="3:10" ht="12.75">
      <c r="C3" s="3">
        <f>C1</f>
        <v>1</v>
      </c>
      <c r="D3" s="3">
        <f>D1</f>
        <v>0</v>
      </c>
      <c r="E3" s="8">
        <f>B2</f>
        <v>1</v>
      </c>
      <c r="F3" s="4">
        <v>4</v>
      </c>
      <c r="G3" s="4">
        <v>2</v>
      </c>
      <c r="H3" s="4">
        <v>1</v>
      </c>
      <c r="J3" s="6" t="s">
        <v>2</v>
      </c>
    </row>
    <row r="4" spans="3:10" ht="12.75"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 s="9">
        <f>32*C4+16*D4+8*E4+4*F4+2*G4+1*H4</f>
        <v>0</v>
      </c>
      <c r="J4">
        <f>$C$3*C4+$D$3*D4+$E$3*E4+4*F4+2*G4+1*H4</f>
        <v>0</v>
      </c>
    </row>
    <row r="5" spans="3:10" ht="12.75"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 s="9">
        <f aca="true" t="shared" si="0" ref="I5:I67">32*C5+16*D5+8*E5+4*F5+2*G5+1*H5</f>
        <v>1</v>
      </c>
      <c r="J5">
        <f aca="true" t="shared" si="1" ref="J5:J67">$C$3*C5+$D$3*D5+$E$3*E5+4*F5+2*G5+1*H5</f>
        <v>1</v>
      </c>
    </row>
    <row r="6" spans="3:10" ht="12.75"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 s="9">
        <f t="shared" si="0"/>
        <v>2</v>
      </c>
      <c r="J6">
        <f t="shared" si="1"/>
        <v>2</v>
      </c>
    </row>
    <row r="7" spans="3:10" ht="12.75">
      <c r="C7">
        <v>0</v>
      </c>
      <c r="D7">
        <v>0</v>
      </c>
      <c r="E7">
        <v>0</v>
      </c>
      <c r="F7">
        <v>0</v>
      </c>
      <c r="G7">
        <v>1</v>
      </c>
      <c r="H7">
        <v>1</v>
      </c>
      <c r="I7" s="9">
        <f t="shared" si="0"/>
        <v>3</v>
      </c>
      <c r="J7">
        <f t="shared" si="1"/>
        <v>3</v>
      </c>
    </row>
    <row r="8" spans="3:10" ht="12.75"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 s="9">
        <f t="shared" si="0"/>
        <v>4</v>
      </c>
      <c r="J8">
        <f t="shared" si="1"/>
        <v>4</v>
      </c>
    </row>
    <row r="9" spans="3:10" ht="12.75">
      <c r="C9">
        <v>0</v>
      </c>
      <c r="D9">
        <v>0</v>
      </c>
      <c r="E9">
        <v>0</v>
      </c>
      <c r="F9">
        <v>1</v>
      </c>
      <c r="G9">
        <v>0</v>
      </c>
      <c r="H9">
        <v>1</v>
      </c>
      <c r="I9" s="9">
        <f t="shared" si="0"/>
        <v>5</v>
      </c>
      <c r="J9">
        <f t="shared" si="1"/>
        <v>5</v>
      </c>
    </row>
    <row r="10" spans="3:10" ht="12.75">
      <c r="C10">
        <v>0</v>
      </c>
      <c r="D10">
        <v>0</v>
      </c>
      <c r="E10">
        <v>0</v>
      </c>
      <c r="F10">
        <v>1</v>
      </c>
      <c r="G10">
        <v>1</v>
      </c>
      <c r="H10">
        <v>0</v>
      </c>
      <c r="I10" s="9">
        <f t="shared" si="0"/>
        <v>6</v>
      </c>
      <c r="J10">
        <f t="shared" si="1"/>
        <v>6</v>
      </c>
    </row>
    <row r="11" spans="3:10" ht="12.75">
      <c r="C11">
        <v>0</v>
      </c>
      <c r="D11">
        <v>0</v>
      </c>
      <c r="E11">
        <v>0</v>
      </c>
      <c r="F11">
        <v>1</v>
      </c>
      <c r="G11">
        <v>1</v>
      </c>
      <c r="H11">
        <v>1</v>
      </c>
      <c r="I11" s="9">
        <f t="shared" si="0"/>
        <v>7</v>
      </c>
      <c r="J11">
        <f t="shared" si="1"/>
        <v>7</v>
      </c>
    </row>
    <row r="12" spans="3:10" ht="12.75"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 s="9">
        <f t="shared" si="0"/>
        <v>8</v>
      </c>
      <c r="J12">
        <f t="shared" si="1"/>
        <v>1</v>
      </c>
    </row>
    <row r="13" spans="3:10" ht="12.75">
      <c r="C13">
        <v>0</v>
      </c>
      <c r="D13">
        <v>0</v>
      </c>
      <c r="E13">
        <v>1</v>
      </c>
      <c r="F13">
        <v>0</v>
      </c>
      <c r="G13">
        <v>0</v>
      </c>
      <c r="H13">
        <v>1</v>
      </c>
      <c r="I13" s="9">
        <f t="shared" si="0"/>
        <v>9</v>
      </c>
      <c r="J13">
        <f t="shared" si="1"/>
        <v>2</v>
      </c>
    </row>
    <row r="14" spans="3:10" ht="12.75">
      <c r="C14">
        <v>0</v>
      </c>
      <c r="D14">
        <v>0</v>
      </c>
      <c r="E14">
        <v>1</v>
      </c>
      <c r="F14">
        <v>0</v>
      </c>
      <c r="G14">
        <v>1</v>
      </c>
      <c r="H14">
        <v>0</v>
      </c>
      <c r="I14" s="9">
        <f t="shared" si="0"/>
        <v>10</v>
      </c>
      <c r="J14">
        <f t="shared" si="1"/>
        <v>3</v>
      </c>
    </row>
    <row r="15" spans="3:10" ht="12.75">
      <c r="C15">
        <v>0</v>
      </c>
      <c r="D15">
        <v>0</v>
      </c>
      <c r="E15">
        <v>1</v>
      </c>
      <c r="F15">
        <v>0</v>
      </c>
      <c r="G15">
        <v>1</v>
      </c>
      <c r="H15">
        <v>1</v>
      </c>
      <c r="I15" s="9">
        <f t="shared" si="0"/>
        <v>11</v>
      </c>
      <c r="J15">
        <f t="shared" si="1"/>
        <v>4</v>
      </c>
    </row>
    <row r="16" spans="3:10" ht="12.75">
      <c r="C16">
        <v>0</v>
      </c>
      <c r="D16">
        <v>0</v>
      </c>
      <c r="E16">
        <v>1</v>
      </c>
      <c r="F16">
        <v>1</v>
      </c>
      <c r="G16">
        <v>0</v>
      </c>
      <c r="H16">
        <v>0</v>
      </c>
      <c r="I16" s="9">
        <f t="shared" si="0"/>
        <v>12</v>
      </c>
      <c r="J16">
        <f t="shared" si="1"/>
        <v>5</v>
      </c>
    </row>
    <row r="17" spans="3:10" ht="12.75">
      <c r="C17">
        <v>0</v>
      </c>
      <c r="D17">
        <v>0</v>
      </c>
      <c r="E17">
        <v>1</v>
      </c>
      <c r="F17">
        <v>1</v>
      </c>
      <c r="G17">
        <v>0</v>
      </c>
      <c r="H17">
        <v>1</v>
      </c>
      <c r="I17" s="9">
        <f t="shared" si="0"/>
        <v>13</v>
      </c>
      <c r="J17">
        <f t="shared" si="1"/>
        <v>6</v>
      </c>
    </row>
    <row r="18" spans="3:10" ht="12.75">
      <c r="C18">
        <v>0</v>
      </c>
      <c r="D18">
        <v>0</v>
      </c>
      <c r="E18">
        <v>1</v>
      </c>
      <c r="F18">
        <v>1</v>
      </c>
      <c r="G18">
        <v>1</v>
      </c>
      <c r="H18">
        <v>0</v>
      </c>
      <c r="I18" s="9">
        <f t="shared" si="0"/>
        <v>14</v>
      </c>
      <c r="J18">
        <f t="shared" si="1"/>
        <v>7</v>
      </c>
    </row>
    <row r="19" spans="3:10" ht="12.75">
      <c r="C19">
        <v>0</v>
      </c>
      <c r="D19">
        <v>0</v>
      </c>
      <c r="E19">
        <v>1</v>
      </c>
      <c r="F19">
        <v>1</v>
      </c>
      <c r="G19">
        <v>1</v>
      </c>
      <c r="H19">
        <v>1</v>
      </c>
      <c r="I19" s="9">
        <f t="shared" si="0"/>
        <v>15</v>
      </c>
      <c r="J19">
        <f t="shared" si="1"/>
        <v>8</v>
      </c>
    </row>
    <row r="20" spans="3:10" ht="12.75"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 s="9">
        <f t="shared" si="0"/>
        <v>16</v>
      </c>
      <c r="J20">
        <f t="shared" si="1"/>
        <v>0</v>
      </c>
    </row>
    <row r="21" spans="3:10" ht="12.75">
      <c r="C21">
        <v>0</v>
      </c>
      <c r="D21">
        <v>1</v>
      </c>
      <c r="E21">
        <v>0</v>
      </c>
      <c r="F21">
        <v>0</v>
      </c>
      <c r="G21">
        <v>0</v>
      </c>
      <c r="H21">
        <v>1</v>
      </c>
      <c r="I21" s="9">
        <f t="shared" si="0"/>
        <v>17</v>
      </c>
      <c r="J21">
        <f t="shared" si="1"/>
        <v>1</v>
      </c>
    </row>
    <row r="22" spans="3:10" ht="12.75">
      <c r="C22">
        <v>0</v>
      </c>
      <c r="D22">
        <v>1</v>
      </c>
      <c r="E22">
        <v>0</v>
      </c>
      <c r="F22">
        <v>0</v>
      </c>
      <c r="G22">
        <v>1</v>
      </c>
      <c r="H22">
        <v>0</v>
      </c>
      <c r="I22" s="9">
        <f t="shared" si="0"/>
        <v>18</v>
      </c>
      <c r="J22">
        <f t="shared" si="1"/>
        <v>2</v>
      </c>
    </row>
    <row r="23" spans="3:10" ht="12.75">
      <c r="C23">
        <v>0</v>
      </c>
      <c r="D23">
        <v>1</v>
      </c>
      <c r="E23">
        <v>0</v>
      </c>
      <c r="F23">
        <v>0</v>
      </c>
      <c r="G23">
        <v>1</v>
      </c>
      <c r="H23">
        <v>1</v>
      </c>
      <c r="I23" s="9">
        <f t="shared" si="0"/>
        <v>19</v>
      </c>
      <c r="J23">
        <f t="shared" si="1"/>
        <v>3</v>
      </c>
    </row>
    <row r="24" spans="3:10" ht="12.75">
      <c r="C24">
        <v>0</v>
      </c>
      <c r="D24">
        <v>1</v>
      </c>
      <c r="E24">
        <v>0</v>
      </c>
      <c r="F24">
        <v>1</v>
      </c>
      <c r="G24">
        <v>0</v>
      </c>
      <c r="H24">
        <v>0</v>
      </c>
      <c r="I24" s="9">
        <f t="shared" si="0"/>
        <v>20</v>
      </c>
      <c r="J24">
        <f t="shared" si="1"/>
        <v>4</v>
      </c>
    </row>
    <row r="25" spans="3:10" ht="12.75">
      <c r="C25">
        <v>0</v>
      </c>
      <c r="D25">
        <v>1</v>
      </c>
      <c r="E25">
        <v>0</v>
      </c>
      <c r="F25">
        <v>1</v>
      </c>
      <c r="G25">
        <v>0</v>
      </c>
      <c r="H25">
        <v>1</v>
      </c>
      <c r="I25" s="9">
        <f t="shared" si="0"/>
        <v>21</v>
      </c>
      <c r="J25">
        <f t="shared" si="1"/>
        <v>5</v>
      </c>
    </row>
    <row r="26" spans="3:10" ht="12.75">
      <c r="C26">
        <v>0</v>
      </c>
      <c r="D26">
        <v>1</v>
      </c>
      <c r="E26">
        <v>0</v>
      </c>
      <c r="F26">
        <v>1</v>
      </c>
      <c r="G26">
        <v>1</v>
      </c>
      <c r="H26">
        <v>0</v>
      </c>
      <c r="I26" s="9">
        <f t="shared" si="0"/>
        <v>22</v>
      </c>
      <c r="J26">
        <f t="shared" si="1"/>
        <v>6</v>
      </c>
    </row>
    <row r="27" spans="3:10" ht="12.75">
      <c r="C27">
        <v>0</v>
      </c>
      <c r="D27">
        <v>1</v>
      </c>
      <c r="E27">
        <v>0</v>
      </c>
      <c r="F27">
        <v>1</v>
      </c>
      <c r="G27">
        <v>1</v>
      </c>
      <c r="H27">
        <v>1</v>
      </c>
      <c r="I27" s="9">
        <f t="shared" si="0"/>
        <v>23</v>
      </c>
      <c r="J27">
        <f t="shared" si="1"/>
        <v>7</v>
      </c>
    </row>
    <row r="28" spans="3:10" ht="12.75">
      <c r="C28">
        <v>0</v>
      </c>
      <c r="D28">
        <v>1</v>
      </c>
      <c r="E28">
        <v>1</v>
      </c>
      <c r="F28">
        <v>0</v>
      </c>
      <c r="G28">
        <v>0</v>
      </c>
      <c r="H28">
        <v>0</v>
      </c>
      <c r="I28" s="9">
        <f t="shared" si="0"/>
        <v>24</v>
      </c>
      <c r="J28">
        <f t="shared" si="1"/>
        <v>1</v>
      </c>
    </row>
    <row r="29" spans="3:10" ht="12.75">
      <c r="C29">
        <v>0</v>
      </c>
      <c r="D29">
        <v>1</v>
      </c>
      <c r="E29">
        <v>1</v>
      </c>
      <c r="F29">
        <v>0</v>
      </c>
      <c r="G29">
        <v>0</v>
      </c>
      <c r="H29">
        <v>1</v>
      </c>
      <c r="I29" s="9">
        <f t="shared" si="0"/>
        <v>25</v>
      </c>
      <c r="J29">
        <f t="shared" si="1"/>
        <v>2</v>
      </c>
    </row>
    <row r="30" spans="3:10" ht="12.75">
      <c r="C30">
        <v>0</v>
      </c>
      <c r="D30">
        <v>1</v>
      </c>
      <c r="E30">
        <v>1</v>
      </c>
      <c r="F30">
        <v>0</v>
      </c>
      <c r="G30">
        <v>1</v>
      </c>
      <c r="H30">
        <v>0</v>
      </c>
      <c r="I30" s="9">
        <f t="shared" si="0"/>
        <v>26</v>
      </c>
      <c r="J30">
        <f t="shared" si="1"/>
        <v>3</v>
      </c>
    </row>
    <row r="31" spans="3:10" ht="12.75">
      <c r="C31">
        <v>0</v>
      </c>
      <c r="D31">
        <v>1</v>
      </c>
      <c r="E31">
        <v>1</v>
      </c>
      <c r="F31">
        <v>0</v>
      </c>
      <c r="G31">
        <v>1</v>
      </c>
      <c r="H31">
        <v>1</v>
      </c>
      <c r="I31" s="9">
        <f t="shared" si="0"/>
        <v>27</v>
      </c>
      <c r="J31">
        <f t="shared" si="1"/>
        <v>4</v>
      </c>
    </row>
    <row r="32" spans="3:10" ht="12.75">
      <c r="C32">
        <v>0</v>
      </c>
      <c r="D32">
        <v>1</v>
      </c>
      <c r="E32">
        <v>1</v>
      </c>
      <c r="F32">
        <v>1</v>
      </c>
      <c r="G32">
        <v>0</v>
      </c>
      <c r="H32">
        <v>0</v>
      </c>
      <c r="I32" s="9">
        <f t="shared" si="0"/>
        <v>28</v>
      </c>
      <c r="J32">
        <f t="shared" si="1"/>
        <v>5</v>
      </c>
    </row>
    <row r="33" spans="3:10" ht="12.75">
      <c r="C33">
        <v>0</v>
      </c>
      <c r="D33">
        <v>1</v>
      </c>
      <c r="E33">
        <v>1</v>
      </c>
      <c r="F33">
        <v>1</v>
      </c>
      <c r="G33">
        <v>0</v>
      </c>
      <c r="H33">
        <v>1</v>
      </c>
      <c r="I33" s="9">
        <f t="shared" si="0"/>
        <v>29</v>
      </c>
      <c r="J33">
        <f t="shared" si="1"/>
        <v>6</v>
      </c>
    </row>
    <row r="34" spans="3:10" ht="12.75">
      <c r="C34">
        <v>0</v>
      </c>
      <c r="D34">
        <v>1</v>
      </c>
      <c r="E34">
        <v>1</v>
      </c>
      <c r="F34">
        <v>1</v>
      </c>
      <c r="G34">
        <v>1</v>
      </c>
      <c r="H34">
        <v>0</v>
      </c>
      <c r="I34" s="9">
        <f t="shared" si="0"/>
        <v>30</v>
      </c>
      <c r="J34">
        <f t="shared" si="1"/>
        <v>7</v>
      </c>
    </row>
    <row r="35" spans="3:10" ht="12.75">
      <c r="C35">
        <v>0</v>
      </c>
      <c r="D35">
        <v>1</v>
      </c>
      <c r="E35">
        <v>1</v>
      </c>
      <c r="F35">
        <v>1</v>
      </c>
      <c r="G35">
        <v>1</v>
      </c>
      <c r="H35">
        <v>1</v>
      </c>
      <c r="I35" s="9">
        <f t="shared" si="0"/>
        <v>31</v>
      </c>
      <c r="J35">
        <f t="shared" si="1"/>
        <v>8</v>
      </c>
    </row>
    <row r="36" spans="3:10" ht="12.75"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 s="9">
        <f t="shared" si="0"/>
        <v>32</v>
      </c>
      <c r="J36">
        <f t="shared" si="1"/>
        <v>1</v>
      </c>
    </row>
    <row r="37" spans="3:10" ht="12.75">
      <c r="C37">
        <v>1</v>
      </c>
      <c r="D37">
        <v>0</v>
      </c>
      <c r="E37">
        <v>0</v>
      </c>
      <c r="F37">
        <v>0</v>
      </c>
      <c r="G37">
        <v>0</v>
      </c>
      <c r="H37">
        <v>1</v>
      </c>
      <c r="I37" s="9">
        <f t="shared" si="0"/>
        <v>33</v>
      </c>
      <c r="J37">
        <f t="shared" si="1"/>
        <v>2</v>
      </c>
    </row>
    <row r="38" spans="3:10" ht="12.75">
      <c r="C38">
        <v>1</v>
      </c>
      <c r="D38">
        <v>0</v>
      </c>
      <c r="E38">
        <v>0</v>
      </c>
      <c r="F38">
        <v>0</v>
      </c>
      <c r="G38">
        <v>1</v>
      </c>
      <c r="H38">
        <v>0</v>
      </c>
      <c r="I38" s="9">
        <f t="shared" si="0"/>
        <v>34</v>
      </c>
      <c r="J38">
        <f t="shared" si="1"/>
        <v>3</v>
      </c>
    </row>
    <row r="39" spans="3:10" ht="12.75">
      <c r="C39">
        <v>1</v>
      </c>
      <c r="D39">
        <v>0</v>
      </c>
      <c r="E39">
        <v>0</v>
      </c>
      <c r="F39">
        <v>0</v>
      </c>
      <c r="G39">
        <v>1</v>
      </c>
      <c r="H39">
        <v>1</v>
      </c>
      <c r="I39" s="9">
        <f t="shared" si="0"/>
        <v>35</v>
      </c>
      <c r="J39">
        <f t="shared" si="1"/>
        <v>4</v>
      </c>
    </row>
    <row r="40" spans="3:10" ht="12.75">
      <c r="C40">
        <v>1</v>
      </c>
      <c r="D40">
        <v>0</v>
      </c>
      <c r="E40">
        <v>0</v>
      </c>
      <c r="F40">
        <v>1</v>
      </c>
      <c r="G40">
        <v>0</v>
      </c>
      <c r="H40">
        <v>0</v>
      </c>
      <c r="I40" s="9">
        <f t="shared" si="0"/>
        <v>36</v>
      </c>
      <c r="J40">
        <f t="shared" si="1"/>
        <v>5</v>
      </c>
    </row>
    <row r="41" spans="3:10" ht="12.75">
      <c r="C41">
        <v>1</v>
      </c>
      <c r="D41">
        <v>0</v>
      </c>
      <c r="E41">
        <v>0</v>
      </c>
      <c r="F41">
        <v>1</v>
      </c>
      <c r="G41">
        <v>0</v>
      </c>
      <c r="H41">
        <v>1</v>
      </c>
      <c r="I41" s="9">
        <f t="shared" si="0"/>
        <v>37</v>
      </c>
      <c r="J41">
        <f t="shared" si="1"/>
        <v>6</v>
      </c>
    </row>
    <row r="42" spans="3:10" ht="12.75">
      <c r="C42">
        <v>1</v>
      </c>
      <c r="D42">
        <v>0</v>
      </c>
      <c r="E42">
        <v>0</v>
      </c>
      <c r="F42">
        <v>1</v>
      </c>
      <c r="G42">
        <v>1</v>
      </c>
      <c r="H42">
        <v>0</v>
      </c>
      <c r="I42" s="9">
        <f t="shared" si="0"/>
        <v>38</v>
      </c>
      <c r="J42">
        <f t="shared" si="1"/>
        <v>7</v>
      </c>
    </row>
    <row r="43" spans="3:10" ht="12.75">
      <c r="C43">
        <v>1</v>
      </c>
      <c r="D43">
        <v>0</v>
      </c>
      <c r="E43">
        <v>0</v>
      </c>
      <c r="F43">
        <v>1</v>
      </c>
      <c r="G43">
        <v>1</v>
      </c>
      <c r="H43">
        <v>1</v>
      </c>
      <c r="I43" s="9">
        <f t="shared" si="0"/>
        <v>39</v>
      </c>
      <c r="J43">
        <f t="shared" si="1"/>
        <v>8</v>
      </c>
    </row>
    <row r="44" spans="3:10" ht="12.75">
      <c r="C44">
        <v>1</v>
      </c>
      <c r="D44">
        <v>0</v>
      </c>
      <c r="E44">
        <v>1</v>
      </c>
      <c r="F44">
        <v>0</v>
      </c>
      <c r="G44">
        <v>0</v>
      </c>
      <c r="H44">
        <v>0</v>
      </c>
      <c r="I44" s="9">
        <f t="shared" si="0"/>
        <v>40</v>
      </c>
      <c r="J44">
        <f t="shared" si="1"/>
        <v>2</v>
      </c>
    </row>
    <row r="45" spans="3:10" ht="12.75">
      <c r="C45">
        <v>1</v>
      </c>
      <c r="D45">
        <v>0</v>
      </c>
      <c r="E45">
        <v>1</v>
      </c>
      <c r="F45">
        <v>0</v>
      </c>
      <c r="G45">
        <v>0</v>
      </c>
      <c r="H45">
        <v>1</v>
      </c>
      <c r="I45" s="9">
        <f t="shared" si="0"/>
        <v>41</v>
      </c>
      <c r="J45">
        <f t="shared" si="1"/>
        <v>3</v>
      </c>
    </row>
    <row r="46" spans="3:10" ht="12.75">
      <c r="C46">
        <v>1</v>
      </c>
      <c r="D46">
        <v>0</v>
      </c>
      <c r="E46">
        <v>1</v>
      </c>
      <c r="F46">
        <v>0</v>
      </c>
      <c r="G46">
        <v>1</v>
      </c>
      <c r="H46">
        <v>0</v>
      </c>
      <c r="I46" s="9">
        <f t="shared" si="0"/>
        <v>42</v>
      </c>
      <c r="J46">
        <f t="shared" si="1"/>
        <v>4</v>
      </c>
    </row>
    <row r="47" spans="3:10" ht="12.75">
      <c r="C47">
        <v>1</v>
      </c>
      <c r="D47">
        <v>0</v>
      </c>
      <c r="E47">
        <v>1</v>
      </c>
      <c r="F47">
        <v>0</v>
      </c>
      <c r="G47">
        <v>1</v>
      </c>
      <c r="H47">
        <v>1</v>
      </c>
      <c r="I47" s="9">
        <f t="shared" si="0"/>
        <v>43</v>
      </c>
      <c r="J47">
        <f t="shared" si="1"/>
        <v>5</v>
      </c>
    </row>
    <row r="48" spans="3:10" ht="12.75">
      <c r="C48">
        <v>1</v>
      </c>
      <c r="D48">
        <v>0</v>
      </c>
      <c r="E48">
        <v>1</v>
      </c>
      <c r="F48">
        <v>1</v>
      </c>
      <c r="G48">
        <v>0</v>
      </c>
      <c r="H48">
        <v>0</v>
      </c>
      <c r="I48" s="9">
        <f t="shared" si="0"/>
        <v>44</v>
      </c>
      <c r="J48">
        <f t="shared" si="1"/>
        <v>6</v>
      </c>
    </row>
    <row r="49" spans="3:10" ht="12.75">
      <c r="C49">
        <v>1</v>
      </c>
      <c r="D49">
        <v>0</v>
      </c>
      <c r="E49">
        <v>1</v>
      </c>
      <c r="F49">
        <v>1</v>
      </c>
      <c r="G49">
        <v>0</v>
      </c>
      <c r="H49">
        <v>1</v>
      </c>
      <c r="I49" s="9">
        <f t="shared" si="0"/>
        <v>45</v>
      </c>
      <c r="J49">
        <f t="shared" si="1"/>
        <v>7</v>
      </c>
    </row>
    <row r="50" spans="3:10" ht="12.75">
      <c r="C50">
        <v>1</v>
      </c>
      <c r="D50">
        <v>0</v>
      </c>
      <c r="E50">
        <v>1</v>
      </c>
      <c r="F50">
        <v>1</v>
      </c>
      <c r="G50">
        <v>1</v>
      </c>
      <c r="H50">
        <v>0</v>
      </c>
      <c r="I50" s="9">
        <f t="shared" si="0"/>
        <v>46</v>
      </c>
      <c r="J50">
        <f t="shared" si="1"/>
        <v>8</v>
      </c>
    </row>
    <row r="51" spans="3:10" ht="12.75">
      <c r="C51">
        <v>1</v>
      </c>
      <c r="D51">
        <v>0</v>
      </c>
      <c r="E51">
        <v>1</v>
      </c>
      <c r="F51">
        <v>1</v>
      </c>
      <c r="G51">
        <v>1</v>
      </c>
      <c r="H51">
        <v>1</v>
      </c>
      <c r="I51" s="9">
        <f t="shared" si="0"/>
        <v>47</v>
      </c>
      <c r="J51">
        <f t="shared" si="1"/>
        <v>9</v>
      </c>
    </row>
    <row r="52" spans="3:10" ht="12.75">
      <c r="C52">
        <v>1</v>
      </c>
      <c r="D52">
        <v>1</v>
      </c>
      <c r="E52">
        <v>0</v>
      </c>
      <c r="F52">
        <v>0</v>
      </c>
      <c r="G52">
        <v>0</v>
      </c>
      <c r="H52">
        <v>0</v>
      </c>
      <c r="I52" s="9">
        <f t="shared" si="0"/>
        <v>48</v>
      </c>
      <c r="J52">
        <f t="shared" si="1"/>
        <v>1</v>
      </c>
    </row>
    <row r="53" spans="3:10" ht="12.75">
      <c r="C53">
        <v>1</v>
      </c>
      <c r="D53">
        <v>1</v>
      </c>
      <c r="E53">
        <v>0</v>
      </c>
      <c r="F53">
        <v>0</v>
      </c>
      <c r="G53">
        <v>0</v>
      </c>
      <c r="H53">
        <v>1</v>
      </c>
      <c r="I53" s="9">
        <f t="shared" si="0"/>
        <v>49</v>
      </c>
      <c r="J53">
        <f t="shared" si="1"/>
        <v>2</v>
      </c>
    </row>
    <row r="54" spans="3:10" ht="12.75">
      <c r="C54">
        <v>1</v>
      </c>
      <c r="D54">
        <v>1</v>
      </c>
      <c r="E54">
        <v>0</v>
      </c>
      <c r="F54">
        <v>0</v>
      </c>
      <c r="G54">
        <v>1</v>
      </c>
      <c r="H54">
        <v>0</v>
      </c>
      <c r="I54" s="9">
        <f t="shared" si="0"/>
        <v>50</v>
      </c>
      <c r="J54">
        <f t="shared" si="1"/>
        <v>3</v>
      </c>
    </row>
    <row r="55" spans="3:10" ht="12.75">
      <c r="C55">
        <v>1</v>
      </c>
      <c r="D55">
        <v>1</v>
      </c>
      <c r="E55">
        <v>0</v>
      </c>
      <c r="F55">
        <v>0</v>
      </c>
      <c r="G55">
        <v>1</v>
      </c>
      <c r="H55">
        <v>1</v>
      </c>
      <c r="I55" s="9">
        <f t="shared" si="0"/>
        <v>51</v>
      </c>
      <c r="J55">
        <f t="shared" si="1"/>
        <v>4</v>
      </c>
    </row>
    <row r="56" spans="3:10" ht="12.75">
      <c r="C56">
        <v>1</v>
      </c>
      <c r="D56">
        <v>1</v>
      </c>
      <c r="E56">
        <v>0</v>
      </c>
      <c r="F56">
        <v>1</v>
      </c>
      <c r="G56">
        <v>0</v>
      </c>
      <c r="H56">
        <v>0</v>
      </c>
      <c r="I56" s="9">
        <f t="shared" si="0"/>
        <v>52</v>
      </c>
      <c r="J56">
        <f t="shared" si="1"/>
        <v>5</v>
      </c>
    </row>
    <row r="57" spans="3:10" ht="12.75">
      <c r="C57">
        <v>1</v>
      </c>
      <c r="D57">
        <v>1</v>
      </c>
      <c r="E57">
        <v>0</v>
      </c>
      <c r="F57">
        <v>1</v>
      </c>
      <c r="G57">
        <v>0</v>
      </c>
      <c r="H57">
        <v>1</v>
      </c>
      <c r="I57" s="9">
        <f t="shared" si="0"/>
        <v>53</v>
      </c>
      <c r="J57">
        <f t="shared" si="1"/>
        <v>6</v>
      </c>
    </row>
    <row r="58" spans="3:10" ht="12.75">
      <c r="C58">
        <v>1</v>
      </c>
      <c r="D58">
        <v>1</v>
      </c>
      <c r="E58">
        <v>0</v>
      </c>
      <c r="F58">
        <v>1</v>
      </c>
      <c r="G58">
        <v>1</v>
      </c>
      <c r="H58">
        <v>0</v>
      </c>
      <c r="I58" s="9">
        <f t="shared" si="0"/>
        <v>54</v>
      </c>
      <c r="J58">
        <f t="shared" si="1"/>
        <v>7</v>
      </c>
    </row>
    <row r="59" spans="3:10" ht="12.75">
      <c r="C59">
        <v>1</v>
      </c>
      <c r="D59">
        <v>1</v>
      </c>
      <c r="E59">
        <v>0</v>
      </c>
      <c r="F59">
        <v>1</v>
      </c>
      <c r="G59">
        <v>1</v>
      </c>
      <c r="H59">
        <v>1</v>
      </c>
      <c r="I59" s="9">
        <f t="shared" si="0"/>
        <v>55</v>
      </c>
      <c r="J59">
        <f t="shared" si="1"/>
        <v>8</v>
      </c>
    </row>
    <row r="60" spans="3:10" ht="12.75">
      <c r="C60">
        <v>1</v>
      </c>
      <c r="D60">
        <v>1</v>
      </c>
      <c r="E60">
        <v>1</v>
      </c>
      <c r="F60">
        <v>0</v>
      </c>
      <c r="G60">
        <v>0</v>
      </c>
      <c r="H60">
        <v>0</v>
      </c>
      <c r="I60" s="9">
        <f t="shared" si="0"/>
        <v>56</v>
      </c>
      <c r="J60">
        <f t="shared" si="1"/>
        <v>2</v>
      </c>
    </row>
    <row r="61" spans="3:10" ht="12.75">
      <c r="C61">
        <v>1</v>
      </c>
      <c r="D61">
        <v>1</v>
      </c>
      <c r="E61">
        <v>1</v>
      </c>
      <c r="F61">
        <v>0</v>
      </c>
      <c r="G61">
        <v>0</v>
      </c>
      <c r="H61">
        <v>1</v>
      </c>
      <c r="I61" s="9">
        <f t="shared" si="0"/>
        <v>57</v>
      </c>
      <c r="J61">
        <f t="shared" si="1"/>
        <v>3</v>
      </c>
    </row>
    <row r="62" spans="3:10" ht="12.75">
      <c r="C62">
        <v>1</v>
      </c>
      <c r="D62">
        <v>1</v>
      </c>
      <c r="E62">
        <v>1</v>
      </c>
      <c r="F62">
        <v>0</v>
      </c>
      <c r="G62">
        <v>1</v>
      </c>
      <c r="H62">
        <v>0</v>
      </c>
      <c r="I62" s="9">
        <f t="shared" si="0"/>
        <v>58</v>
      </c>
      <c r="J62">
        <f t="shared" si="1"/>
        <v>4</v>
      </c>
    </row>
    <row r="63" spans="3:10" ht="12.75">
      <c r="C63">
        <v>1</v>
      </c>
      <c r="D63">
        <v>1</v>
      </c>
      <c r="E63">
        <v>1</v>
      </c>
      <c r="F63">
        <v>0</v>
      </c>
      <c r="G63">
        <v>1</v>
      </c>
      <c r="H63">
        <v>1</v>
      </c>
      <c r="I63" s="9">
        <f t="shared" si="0"/>
        <v>59</v>
      </c>
      <c r="J63">
        <f t="shared" si="1"/>
        <v>5</v>
      </c>
    </row>
    <row r="64" spans="3:10" ht="12.75">
      <c r="C64">
        <v>1</v>
      </c>
      <c r="D64">
        <v>1</v>
      </c>
      <c r="E64">
        <v>1</v>
      </c>
      <c r="F64">
        <v>1</v>
      </c>
      <c r="G64">
        <v>0</v>
      </c>
      <c r="H64">
        <v>0</v>
      </c>
      <c r="I64" s="9">
        <f t="shared" si="0"/>
        <v>60</v>
      </c>
      <c r="J64">
        <f t="shared" si="1"/>
        <v>6</v>
      </c>
    </row>
    <row r="65" spans="3:10" ht="12.75">
      <c r="C65">
        <v>1</v>
      </c>
      <c r="D65">
        <v>1</v>
      </c>
      <c r="E65">
        <v>1</v>
      </c>
      <c r="F65">
        <v>1</v>
      </c>
      <c r="G65">
        <v>0</v>
      </c>
      <c r="H65">
        <v>1</v>
      </c>
      <c r="I65" s="9">
        <f t="shared" si="0"/>
        <v>61</v>
      </c>
      <c r="J65">
        <f t="shared" si="1"/>
        <v>7</v>
      </c>
    </row>
    <row r="66" spans="3:10" ht="12.75">
      <c r="C66">
        <v>1</v>
      </c>
      <c r="D66">
        <v>1</v>
      </c>
      <c r="E66">
        <v>1</v>
      </c>
      <c r="F66">
        <v>1</v>
      </c>
      <c r="G66">
        <v>1</v>
      </c>
      <c r="H66">
        <v>0</v>
      </c>
      <c r="I66" s="9">
        <f t="shared" si="0"/>
        <v>62</v>
      </c>
      <c r="J66">
        <f t="shared" si="1"/>
        <v>8</v>
      </c>
    </row>
    <row r="67" spans="3:10" ht="12.75"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 s="9">
        <f t="shared" si="0"/>
        <v>63</v>
      </c>
      <c r="J67">
        <f t="shared" si="1"/>
        <v>9</v>
      </c>
    </row>
  </sheetData>
  <sheetProtection sheet="1" objects="1" scenarios="1"/>
  <printOptions/>
  <pageMargins left="0.5118110236220472" right="0.3937007874015748" top="0.2755905511811024" bottom="0.55" header="0.15748031496062992" footer="0.511811023622047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H11" sqref="H11"/>
    </sheetView>
  </sheetViews>
  <sheetFormatPr defaultColWidth="9.00390625" defaultRowHeight="12.75"/>
  <cols>
    <col min="1" max="1" width="3.125" style="0" customWidth="1"/>
    <col min="2" max="2" width="10.875" style="0" customWidth="1"/>
    <col min="3" max="3" width="11.875" style="0" customWidth="1"/>
    <col min="4" max="4" width="12.00390625" style="0" customWidth="1"/>
    <col min="5" max="5" width="2.25390625" style="0" customWidth="1"/>
    <col min="6" max="6" width="2.125" style="0" customWidth="1"/>
    <col min="7" max="9" width="10.625" style="0" bestFit="1" customWidth="1"/>
  </cols>
  <sheetData>
    <row r="1" spans="2:9" ht="12.75">
      <c r="B1" s="87" t="s">
        <v>10</v>
      </c>
      <c r="C1" s="87" t="s">
        <v>36</v>
      </c>
      <c r="D1" s="87" t="s">
        <v>47</v>
      </c>
      <c r="G1" s="87" t="s">
        <v>11</v>
      </c>
      <c r="H1" s="87" t="s">
        <v>37</v>
      </c>
      <c r="I1" s="87" t="s">
        <v>48</v>
      </c>
    </row>
    <row r="2" spans="2:13" ht="12.75">
      <c r="B2" s="82">
        <f>6!P3</f>
        <v>0.539062</v>
      </c>
      <c r="C2" s="82">
        <f>TRUNC(8!E19,6)</f>
        <v>0.460937</v>
      </c>
      <c r="D2" s="83">
        <f>C2+B2</f>
        <v>0.9999990000000001</v>
      </c>
      <c r="E2" s="66"/>
      <c r="F2" s="66"/>
      <c r="G2" s="51">
        <f>6!P4</f>
        <v>0.960937</v>
      </c>
      <c r="H2" s="51">
        <f>TRUNC(8!L19,6)</f>
        <v>0.039062</v>
      </c>
      <c r="I2" s="51">
        <f>H2+G2</f>
        <v>0.9999990000000001</v>
      </c>
      <c r="J2" s="66"/>
      <c r="K2" s="66"/>
      <c r="L2" s="66"/>
      <c r="M2" s="66"/>
    </row>
    <row r="3" spans="2:13" ht="12.75">
      <c r="B3" s="86"/>
      <c r="C3" s="84" t="s">
        <v>50</v>
      </c>
      <c r="D3" s="84">
        <f>1-D2</f>
        <v>9.999999999177334E-07</v>
      </c>
      <c r="E3" s="66"/>
      <c r="F3" s="66"/>
      <c r="G3" s="66"/>
      <c r="H3" s="84" t="s">
        <v>50</v>
      </c>
      <c r="I3" s="84">
        <f>1-I2</f>
        <v>9.999999999177334E-07</v>
      </c>
      <c r="J3" s="66"/>
      <c r="K3" s="66"/>
      <c r="L3" s="66"/>
      <c r="M3" s="66"/>
    </row>
    <row r="4" spans="2:13" ht="12.75">
      <c r="B4" s="86"/>
      <c r="C4" s="85" t="s">
        <v>49</v>
      </c>
      <c r="D4" s="84">
        <f>1/256</f>
        <v>0.00390625</v>
      </c>
      <c r="E4" s="66"/>
      <c r="F4" s="66"/>
      <c r="G4" s="66"/>
      <c r="H4" s="85" t="s">
        <v>49</v>
      </c>
      <c r="I4" s="84">
        <f>1/256</f>
        <v>0.00390625</v>
      </c>
      <c r="J4" s="66"/>
      <c r="K4" s="66"/>
      <c r="L4" s="66"/>
      <c r="M4" s="66"/>
    </row>
    <row r="5" spans="2:13" ht="12.75">
      <c r="B5" s="66"/>
      <c r="C5" s="66"/>
      <c r="E5" s="66"/>
      <c r="F5" s="66"/>
      <c r="G5" s="66"/>
      <c r="H5" s="66"/>
      <c r="I5" s="66"/>
      <c r="J5" s="66"/>
      <c r="K5" s="66"/>
      <c r="L5" s="66"/>
      <c r="M5" s="66"/>
    </row>
    <row r="6" spans="2:13" ht="12.7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2:13" ht="12.7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2:13" ht="12.75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2:13" ht="12.75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2:13" ht="12.75">
      <c r="B10" s="51" t="s">
        <v>12</v>
      </c>
      <c r="C10" s="51" t="s">
        <v>38</v>
      </c>
      <c r="D10" s="51" t="s">
        <v>51</v>
      </c>
      <c r="E10" s="66"/>
      <c r="F10" s="66"/>
      <c r="G10" s="51" t="s">
        <v>13</v>
      </c>
      <c r="H10" s="51" t="s">
        <v>39</v>
      </c>
      <c r="I10" s="51" t="s">
        <v>52</v>
      </c>
      <c r="J10" s="66"/>
      <c r="K10" s="66"/>
      <c r="L10" s="66"/>
      <c r="M10" s="66"/>
    </row>
    <row r="11" spans="2:13" ht="12.75">
      <c r="B11" s="51">
        <f>6!P5</f>
        <v>0.546875</v>
      </c>
      <c r="C11" s="51">
        <f>ROUND(8!S19,6)</f>
        <v>0.449219</v>
      </c>
      <c r="D11" s="51">
        <f>C11+B11</f>
        <v>0.996094</v>
      </c>
      <c r="E11" s="66"/>
      <c r="F11" s="66"/>
      <c r="G11" s="51">
        <f>6!P6</f>
        <v>0.953125</v>
      </c>
      <c r="H11" s="51">
        <f>ROUND(8!Z19,6)</f>
        <v>0.042969</v>
      </c>
      <c r="I11" s="51">
        <f>H11+G11</f>
        <v>0.996094</v>
      </c>
      <c r="J11" s="66"/>
      <c r="K11" s="66"/>
      <c r="L11" s="66"/>
      <c r="M11" s="66"/>
    </row>
    <row r="12" spans="2:13" ht="12.75">
      <c r="B12" s="66"/>
      <c r="C12" s="84" t="s">
        <v>50</v>
      </c>
      <c r="D12" s="84">
        <f>1-D11</f>
        <v>0.003905999999999965</v>
      </c>
      <c r="E12" s="66"/>
      <c r="F12" s="66"/>
      <c r="G12" s="66"/>
      <c r="H12" s="84" t="s">
        <v>50</v>
      </c>
      <c r="I12" s="84">
        <f>1-I11</f>
        <v>0.003905999999999965</v>
      </c>
      <c r="J12" s="66"/>
      <c r="K12" s="66"/>
      <c r="L12" s="66"/>
      <c r="M12" s="66"/>
    </row>
    <row r="13" spans="2:13" ht="12.75">
      <c r="B13" s="66"/>
      <c r="C13" s="85" t="s">
        <v>49</v>
      </c>
      <c r="D13" s="84">
        <f>1/256</f>
        <v>0.00390625</v>
      </c>
      <c r="E13" s="66"/>
      <c r="F13" s="66"/>
      <c r="G13" s="66"/>
      <c r="H13" s="85" t="s">
        <v>49</v>
      </c>
      <c r="I13" s="84">
        <f>1/256</f>
        <v>0.00390625</v>
      </c>
      <c r="J13" s="66"/>
      <c r="K13" s="66"/>
      <c r="L13" s="66"/>
      <c r="M13" s="66"/>
    </row>
    <row r="14" spans="2:13" ht="12.75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2:13" ht="12.75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2:13" ht="12.75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2:13" ht="12.75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2:13" ht="12.75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2:13" ht="12.75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2:13" ht="12.75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2:13" ht="12.7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2:13" ht="12.7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2:13" ht="12.7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2:13" ht="12.7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2:13" ht="12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2:13" ht="12.75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2:13" ht="12.7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2:13" ht="12.75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2:13" ht="12.75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2:13" ht="12.7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2:13" ht="12.7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</sheetData>
  <sheetProtection sheet="1" objects="1" scenarios="1"/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6.00390625" style="0" bestFit="1" customWidth="1"/>
    <col min="2" max="2" width="3.25390625" style="0" customWidth="1"/>
    <col min="3" max="3" width="7.00390625" style="0" customWidth="1"/>
    <col min="4" max="4" width="4.625" style="0" bestFit="1" customWidth="1"/>
    <col min="5" max="5" width="11.875" style="0" customWidth="1"/>
    <col min="6" max="6" width="4.125" style="0" customWidth="1"/>
    <col min="7" max="7" width="3.75390625" style="0" bestFit="1" customWidth="1"/>
    <col min="8" max="8" width="2.75390625" style="0" customWidth="1"/>
    <col min="9" max="9" width="3.00390625" style="0" customWidth="1"/>
    <col min="10" max="10" width="8.00390625" style="0" customWidth="1"/>
    <col min="11" max="11" width="7.125" style="0" customWidth="1"/>
    <col min="12" max="12" width="6.00390625" style="0" customWidth="1"/>
    <col min="13" max="13" width="4.375" style="0" customWidth="1"/>
    <col min="14" max="14" width="4.75390625" style="0" customWidth="1"/>
    <col min="15" max="15" width="4.875" style="0" customWidth="1"/>
    <col min="16" max="16" width="2.875" style="0" customWidth="1"/>
    <col min="17" max="17" width="3.375" style="0" customWidth="1"/>
    <col min="18" max="18" width="3.125" style="0" customWidth="1"/>
    <col min="19" max="19" width="6.125" style="0" customWidth="1"/>
    <col min="20" max="20" width="6.625" style="0" customWidth="1"/>
    <col min="21" max="21" width="5.875" style="0" customWidth="1"/>
    <col min="22" max="22" width="3.75390625" style="0" customWidth="1"/>
    <col min="23" max="23" width="3.875" style="0" customWidth="1"/>
    <col min="24" max="24" width="3.125" style="0" customWidth="1"/>
    <col min="25" max="25" width="5.375" style="0" customWidth="1"/>
  </cols>
  <sheetData>
    <row r="1" spans="1:25" ht="12.75">
      <c r="A1" s="89" t="s">
        <v>53</v>
      </c>
      <c r="B1" s="10">
        <f>MOD((3+MOD(A2,7)),10)</f>
        <v>6</v>
      </c>
      <c r="C1" t="str">
        <f>IF(MOD(B1,2)=0,"четное","нечетн")</f>
        <v>четное</v>
      </c>
      <c r="I1" s="92"/>
      <c r="J1" s="92"/>
      <c r="K1" s="92"/>
      <c r="L1" s="92"/>
      <c r="M1" s="92"/>
      <c r="N1" s="92"/>
      <c r="O1" s="92"/>
      <c r="P1" s="92"/>
      <c r="R1" s="92"/>
      <c r="S1" s="92"/>
      <c r="T1" s="92"/>
      <c r="U1" s="92"/>
      <c r="V1" s="92"/>
      <c r="W1" s="92"/>
      <c r="X1" s="92"/>
      <c r="Y1" s="92"/>
    </row>
    <row r="2" spans="1:25" ht="12.75">
      <c r="A2" s="10">
        <f>3!A4</f>
        <v>11910</v>
      </c>
      <c r="B2" s="10"/>
      <c r="I2" s="92"/>
      <c r="J2" s="97">
        <f>C12</f>
        <v>138</v>
      </c>
      <c r="K2" s="94">
        <f>B1</f>
        <v>6</v>
      </c>
      <c r="L2" s="95"/>
      <c r="M2" s="95"/>
      <c r="N2" s="95"/>
      <c r="O2" s="91"/>
      <c r="P2" s="92"/>
      <c r="R2" s="92"/>
      <c r="S2" s="97">
        <f>C13</f>
        <v>246</v>
      </c>
      <c r="T2" s="94">
        <f>B1</f>
        <v>6</v>
      </c>
      <c r="U2" s="95"/>
      <c r="V2" s="95"/>
      <c r="W2" s="95"/>
      <c r="X2" s="91"/>
      <c r="Y2" s="92"/>
    </row>
    <row r="3" spans="3:25" ht="12.75">
      <c r="C3" s="88" t="s">
        <v>54</v>
      </c>
      <c r="D3" s="90" t="str">
        <f>IF(C1="нечетн",($B$1-1)/2,"НЕТ")</f>
        <v>НЕТ</v>
      </c>
      <c r="I3" s="92"/>
      <c r="J3" s="95">
        <f>K3*K2</f>
        <v>138</v>
      </c>
      <c r="K3" s="95">
        <f>TRUNC(J2/K2)</f>
        <v>23</v>
      </c>
      <c r="L3" s="95">
        <f>K2</f>
        <v>6</v>
      </c>
      <c r="M3" s="95"/>
      <c r="N3" s="95"/>
      <c r="O3" s="91"/>
      <c r="P3" s="92"/>
      <c r="R3" s="92"/>
      <c r="S3" s="95">
        <f>T3*T2</f>
        <v>246</v>
      </c>
      <c r="T3" s="95">
        <f>TRUNC(S2/T2)</f>
        <v>41</v>
      </c>
      <c r="U3" s="95">
        <f>T2</f>
        <v>6</v>
      </c>
      <c r="V3" s="95"/>
      <c r="W3" s="95"/>
      <c r="X3" s="91"/>
      <c r="Y3" s="92"/>
    </row>
    <row r="4" spans="1:25" ht="12.75">
      <c r="A4" s="2"/>
      <c r="C4" s="88" t="s">
        <v>55</v>
      </c>
      <c r="D4">
        <f>IF(D3="НЕТ",($B$1/2)-1,"НЕТ")</f>
        <v>2</v>
      </c>
      <c r="I4" s="92"/>
      <c r="J4" s="94">
        <f>J2-J3</f>
        <v>0</v>
      </c>
      <c r="K4" s="95">
        <f>L4*L3</f>
        <v>18</v>
      </c>
      <c r="L4" s="95">
        <f>TRUNC(K3/L3)</f>
        <v>3</v>
      </c>
      <c r="M4" s="95">
        <f>L3</f>
        <v>6</v>
      </c>
      <c r="N4" s="95"/>
      <c r="O4" s="91"/>
      <c r="P4" s="92"/>
      <c r="R4" s="92"/>
      <c r="S4" s="94">
        <f>S2-S3</f>
        <v>0</v>
      </c>
      <c r="T4" s="95">
        <f>U4*U3</f>
        <v>36</v>
      </c>
      <c r="U4" s="95">
        <f>TRUNC(T3/U3)</f>
        <v>6</v>
      </c>
      <c r="V4" s="95">
        <f>U3</f>
        <v>6</v>
      </c>
      <c r="W4" s="95"/>
      <c r="X4" s="91"/>
      <c r="Y4" s="92"/>
    </row>
    <row r="5" spans="3:25" ht="12.75">
      <c r="C5" s="88" t="s">
        <v>56</v>
      </c>
      <c r="D5">
        <f>IF(D3="НЕТ",$B$1/2,"НЕТ")</f>
        <v>3</v>
      </c>
      <c r="I5" s="92"/>
      <c r="J5" s="95"/>
      <c r="K5" s="94">
        <f>K3-K4</f>
        <v>5</v>
      </c>
      <c r="L5" s="95">
        <f>M5*M4</f>
        <v>0</v>
      </c>
      <c r="M5" s="95">
        <f>TRUNC(L4/M4)</f>
        <v>0</v>
      </c>
      <c r="N5" s="95">
        <f>M4</f>
        <v>6</v>
      </c>
      <c r="O5" s="91"/>
      <c r="P5" s="92"/>
      <c r="R5" s="92"/>
      <c r="S5" s="95"/>
      <c r="T5" s="94">
        <f>T3-T4</f>
        <v>5</v>
      </c>
      <c r="U5" s="95">
        <f>V5*V4</f>
        <v>6</v>
      </c>
      <c r="V5" s="95">
        <f>TRUNC(U4/V4)</f>
        <v>1</v>
      </c>
      <c r="W5" s="95">
        <f>V4</f>
        <v>6</v>
      </c>
      <c r="X5" s="91"/>
      <c r="Y5" s="92"/>
    </row>
    <row r="6" spans="9:25" ht="12.75">
      <c r="I6" s="92"/>
      <c r="J6" s="95"/>
      <c r="K6" s="95"/>
      <c r="L6" s="94">
        <f>L4-L5</f>
        <v>3</v>
      </c>
      <c r="M6" s="95">
        <f>N6*N5</f>
        <v>0</v>
      </c>
      <c r="N6" s="95">
        <f>TRUNC(M5/N5)</f>
        <v>0</v>
      </c>
      <c r="O6" s="91">
        <f>N5</f>
        <v>6</v>
      </c>
      <c r="P6" s="92"/>
      <c r="R6" s="92"/>
      <c r="S6" s="95"/>
      <c r="T6" s="95"/>
      <c r="U6" s="94">
        <f>U4-U5</f>
        <v>0</v>
      </c>
      <c r="V6" s="95">
        <f>W6*W5</f>
        <v>0</v>
      </c>
      <c r="W6" s="95">
        <f>TRUNC(V5/W5)</f>
        <v>0</v>
      </c>
      <c r="X6" s="91">
        <f>W5</f>
        <v>6</v>
      </c>
      <c r="Y6" s="92"/>
    </row>
    <row r="7" spans="5:25" ht="12.75">
      <c r="E7" t="s">
        <v>58</v>
      </c>
      <c r="F7">
        <f>IF(D4&lt;&gt;"НЕТ",-D4,D3)</f>
        <v>-2</v>
      </c>
      <c r="G7" t="s">
        <v>57</v>
      </c>
      <c r="H7">
        <f>IF(D5&lt;&gt;"НЕТ",D5,D3)</f>
        <v>3</v>
      </c>
      <c r="I7" s="92"/>
      <c r="J7" s="95"/>
      <c r="K7" s="95"/>
      <c r="L7" s="95"/>
      <c r="M7" s="94">
        <f>M5-M6</f>
        <v>0</v>
      </c>
      <c r="N7" s="95">
        <f>O7*O6</f>
        <v>0</v>
      </c>
      <c r="O7" s="91">
        <f>TRUNC(N6/O6)</f>
        <v>0</v>
      </c>
      <c r="P7" s="92">
        <f>O6</f>
        <v>6</v>
      </c>
      <c r="R7" s="92"/>
      <c r="S7" s="95"/>
      <c r="T7" s="95"/>
      <c r="U7" s="95"/>
      <c r="V7" s="94">
        <f>V5-V6</f>
        <v>1</v>
      </c>
      <c r="W7" s="95">
        <f>X7*X6</f>
        <v>0</v>
      </c>
      <c r="X7" s="91">
        <f>TRUNC(W6/X6)</f>
        <v>0</v>
      </c>
      <c r="Y7" s="92">
        <f>X6</f>
        <v>6</v>
      </c>
    </row>
    <row r="8" spans="9:25" ht="12.75">
      <c r="I8" s="92"/>
      <c r="J8" s="91"/>
      <c r="K8" s="91"/>
      <c r="L8" s="91"/>
      <c r="M8" s="91"/>
      <c r="N8" s="69">
        <f>N6-N7</f>
        <v>0</v>
      </c>
      <c r="O8" s="91">
        <f>P8*P7</f>
        <v>0</v>
      </c>
      <c r="P8" s="92">
        <f>TRUNC(O7/P7)</f>
        <v>0</v>
      </c>
      <c r="R8" s="92"/>
      <c r="S8" s="91"/>
      <c r="T8" s="91"/>
      <c r="U8" s="91"/>
      <c r="V8" s="91"/>
      <c r="W8" s="69">
        <f>W6-W7</f>
        <v>0</v>
      </c>
      <c r="X8" s="91">
        <f>Y8*Y7</f>
        <v>0</v>
      </c>
      <c r="Y8" s="92">
        <f>TRUNC(X7/Y7)</f>
        <v>0</v>
      </c>
    </row>
    <row r="9" spans="9:25" ht="12.75">
      <c r="I9" s="15">
        <f>N8</f>
        <v>0</v>
      </c>
      <c r="J9" s="15">
        <f>M7</f>
        <v>0</v>
      </c>
      <c r="K9" s="15">
        <f>L6</f>
        <v>3</v>
      </c>
      <c r="L9" s="15">
        <f>K5</f>
        <v>5</v>
      </c>
      <c r="M9" s="15">
        <f>J4</f>
        <v>0</v>
      </c>
      <c r="N9" s="92"/>
      <c r="O9" s="93">
        <f>O7-O8</f>
        <v>0</v>
      </c>
      <c r="P9" s="92"/>
      <c r="R9" s="15">
        <f>W8</f>
        <v>0</v>
      </c>
      <c r="S9" s="15">
        <f>V7</f>
        <v>1</v>
      </c>
      <c r="T9" s="15">
        <f>U6</f>
        <v>0</v>
      </c>
      <c r="U9" s="15">
        <f>T5</f>
        <v>5</v>
      </c>
      <c r="V9" s="15">
        <f>S4</f>
        <v>0</v>
      </c>
      <c r="W9" s="92"/>
      <c r="X9" s="93">
        <f>X7-X8</f>
        <v>0</v>
      </c>
      <c r="Y9" s="92"/>
    </row>
    <row r="10" spans="12:22" ht="12.75">
      <c r="L10" s="88" t="s">
        <v>59</v>
      </c>
      <c r="M10" s="96">
        <f>POWER(K2,0)*M9+POWER(K2,1)*L9+POWER(K2,2)*K9+POWER(K2,3)*J9+POWER(K2,4)*I9</f>
        <v>138</v>
      </c>
      <c r="U10" s="88" t="s">
        <v>59</v>
      </c>
      <c r="V10" s="96">
        <f>POWER(T2,0)*V9+POWER(T2,1)*U9+POWER(T2,2)*T9+POWER(T2,3)*S9+POWER(T2,4)*R9</f>
        <v>246</v>
      </c>
    </row>
    <row r="12" spans="1:25" ht="12.75">
      <c r="A12" s="10" t="s">
        <v>4</v>
      </c>
      <c r="B12" s="10"/>
      <c r="C12" s="10">
        <f>9!B2</f>
        <v>138</v>
      </c>
      <c r="I12" s="92"/>
      <c r="J12" s="92"/>
      <c r="K12" s="92"/>
      <c r="L12" s="92"/>
      <c r="M12" s="92"/>
      <c r="N12" s="92"/>
      <c r="O12" s="92"/>
      <c r="P12" s="92"/>
      <c r="R12" s="92"/>
      <c r="S12" s="92"/>
      <c r="T12" s="92"/>
      <c r="U12" s="92"/>
      <c r="V12" s="92"/>
      <c r="W12" s="92"/>
      <c r="X12" s="92"/>
      <c r="Y12" s="92"/>
    </row>
    <row r="13" spans="1:25" ht="12.75">
      <c r="A13" s="10" t="s">
        <v>5</v>
      </c>
      <c r="B13" s="10"/>
      <c r="C13" s="10">
        <f>9!I2</f>
        <v>246</v>
      </c>
      <c r="I13" s="92"/>
      <c r="J13" s="97">
        <f>C14</f>
        <v>140</v>
      </c>
      <c r="K13" s="94">
        <f>B1</f>
        <v>6</v>
      </c>
      <c r="L13" s="95"/>
      <c r="M13" s="95"/>
      <c r="N13" s="95"/>
      <c r="O13" s="91"/>
      <c r="P13" s="92"/>
      <c r="R13" s="92"/>
      <c r="S13" s="97">
        <f>C15</f>
        <v>244</v>
      </c>
      <c r="T13" s="94">
        <f>B1</f>
        <v>6</v>
      </c>
      <c r="U13" s="95"/>
      <c r="V13" s="95"/>
      <c r="W13" s="95"/>
      <c r="X13" s="91"/>
      <c r="Y13" s="92"/>
    </row>
    <row r="14" spans="1:25" ht="12.75">
      <c r="A14" s="10" t="s">
        <v>6</v>
      </c>
      <c r="B14" s="10"/>
      <c r="C14" s="10">
        <f>9!P2</f>
        <v>140</v>
      </c>
      <c r="I14" s="92"/>
      <c r="J14" s="95">
        <f>K14*K13</f>
        <v>138</v>
      </c>
      <c r="K14" s="95">
        <f>TRUNC(J13/K13)</f>
        <v>23</v>
      </c>
      <c r="L14" s="95">
        <f>K13</f>
        <v>6</v>
      </c>
      <c r="M14" s="95"/>
      <c r="N14" s="95"/>
      <c r="O14" s="91"/>
      <c r="P14" s="92"/>
      <c r="R14" s="92"/>
      <c r="S14" s="95">
        <f>T14*T13</f>
        <v>240</v>
      </c>
      <c r="T14" s="95">
        <f>TRUNC(S13/T13)</f>
        <v>40</v>
      </c>
      <c r="U14" s="95">
        <f>T13</f>
        <v>6</v>
      </c>
      <c r="V14" s="95"/>
      <c r="W14" s="95"/>
      <c r="X14" s="91"/>
      <c r="Y14" s="92"/>
    </row>
    <row r="15" spans="1:25" ht="12.75">
      <c r="A15" s="10" t="s">
        <v>7</v>
      </c>
      <c r="B15" s="10"/>
      <c r="C15" s="10">
        <f>9!W2</f>
        <v>244</v>
      </c>
      <c r="I15" s="92"/>
      <c r="J15" s="94">
        <f>J13-J14</f>
        <v>2</v>
      </c>
      <c r="K15" s="95">
        <f>L15*L14</f>
        <v>18</v>
      </c>
      <c r="L15" s="95">
        <f>TRUNC(K14/L14)</f>
        <v>3</v>
      </c>
      <c r="M15" s="95">
        <f>L14</f>
        <v>6</v>
      </c>
      <c r="N15" s="95"/>
      <c r="O15" s="91"/>
      <c r="P15" s="92"/>
      <c r="R15" s="92"/>
      <c r="S15" s="94">
        <f>S13-S14</f>
        <v>4</v>
      </c>
      <c r="T15" s="95">
        <f>U15*U14</f>
        <v>36</v>
      </c>
      <c r="U15" s="95">
        <f>TRUNC(T14/U14)</f>
        <v>6</v>
      </c>
      <c r="V15" s="95">
        <f>U14</f>
        <v>6</v>
      </c>
      <c r="W15" s="95"/>
      <c r="X15" s="91"/>
      <c r="Y15" s="92"/>
    </row>
    <row r="16" spans="9:25" ht="12.75">
      <c r="I16" s="92"/>
      <c r="J16" s="95"/>
      <c r="K16" s="94">
        <f>K14-K15</f>
        <v>5</v>
      </c>
      <c r="L16" s="95">
        <f>M16*M15</f>
        <v>0</v>
      </c>
      <c r="M16" s="95">
        <f>TRUNC(L15/M15)</f>
        <v>0</v>
      </c>
      <c r="N16" s="95">
        <f>M15</f>
        <v>6</v>
      </c>
      <c r="O16" s="91"/>
      <c r="P16" s="92"/>
      <c r="R16" s="92"/>
      <c r="S16" s="95"/>
      <c r="T16" s="94">
        <f>T14-T15</f>
        <v>4</v>
      </c>
      <c r="U16" s="95">
        <f>V16*V15</f>
        <v>6</v>
      </c>
      <c r="V16" s="95">
        <f>TRUNC(U15/V15)</f>
        <v>1</v>
      </c>
      <c r="W16" s="95">
        <f>V15</f>
        <v>6</v>
      </c>
      <c r="X16" s="91"/>
      <c r="Y16" s="92"/>
    </row>
    <row r="17" spans="9:25" ht="12.75">
      <c r="I17" s="92"/>
      <c r="J17" s="95"/>
      <c r="K17" s="95"/>
      <c r="L17" s="94">
        <f>L15-L16</f>
        <v>3</v>
      </c>
      <c r="M17" s="95">
        <f>N17*N16</f>
        <v>0</v>
      </c>
      <c r="N17" s="95">
        <f>TRUNC(M16/N16)</f>
        <v>0</v>
      </c>
      <c r="O17" s="91">
        <f>N16</f>
        <v>6</v>
      </c>
      <c r="P17" s="92"/>
      <c r="R17" s="92"/>
      <c r="S17" s="95"/>
      <c r="T17" s="95"/>
      <c r="U17" s="94">
        <f>U15-U16</f>
        <v>0</v>
      </c>
      <c r="V17" s="95">
        <f>W17*W16</f>
        <v>0</v>
      </c>
      <c r="W17" s="95">
        <f>TRUNC(V16/W16)</f>
        <v>0</v>
      </c>
      <c r="X17" s="91">
        <f>W16</f>
        <v>6</v>
      </c>
      <c r="Y17" s="92"/>
    </row>
    <row r="18" spans="9:25" ht="12.75">
      <c r="I18" s="92"/>
      <c r="J18" s="95"/>
      <c r="K18" s="95"/>
      <c r="L18" s="95"/>
      <c r="M18" s="94">
        <f>M16-M17</f>
        <v>0</v>
      </c>
      <c r="N18" s="95">
        <f>O18*O17</f>
        <v>0</v>
      </c>
      <c r="O18" s="91">
        <f>TRUNC(N17/O17)</f>
        <v>0</v>
      </c>
      <c r="P18" s="92">
        <f>O17</f>
        <v>6</v>
      </c>
      <c r="R18" s="92"/>
      <c r="S18" s="95"/>
      <c r="T18" s="95"/>
      <c r="U18" s="95"/>
      <c r="V18" s="94">
        <f>V16-V17</f>
        <v>1</v>
      </c>
      <c r="W18" s="95">
        <f>X18*X17</f>
        <v>0</v>
      </c>
      <c r="X18" s="91">
        <f>TRUNC(W17/X17)</f>
        <v>0</v>
      </c>
      <c r="Y18" s="92">
        <f>X17</f>
        <v>6</v>
      </c>
    </row>
    <row r="19" spans="9:25" ht="12.75">
      <c r="I19" s="92"/>
      <c r="J19" s="91"/>
      <c r="K19" s="91"/>
      <c r="L19" s="91"/>
      <c r="M19" s="91"/>
      <c r="N19" s="69">
        <f>N17-N18</f>
        <v>0</v>
      </c>
      <c r="O19" s="91">
        <f>P19*P18</f>
        <v>0</v>
      </c>
      <c r="P19" s="92">
        <f>TRUNC(O18/P18)</f>
        <v>0</v>
      </c>
      <c r="R19" s="92"/>
      <c r="S19" s="91"/>
      <c r="T19" s="91"/>
      <c r="U19" s="91"/>
      <c r="V19" s="91"/>
      <c r="W19" s="69">
        <f>W17-W18</f>
        <v>0</v>
      </c>
      <c r="X19" s="91">
        <f>Y19*Y18</f>
        <v>0</v>
      </c>
      <c r="Y19" s="92">
        <f>TRUNC(X18/Y18)</f>
        <v>0</v>
      </c>
    </row>
    <row r="20" spans="9:25" ht="12.75">
      <c r="I20" s="15">
        <f>N19</f>
        <v>0</v>
      </c>
      <c r="J20" s="15">
        <f>M18</f>
        <v>0</v>
      </c>
      <c r="K20" s="15">
        <f>L17</f>
        <v>3</v>
      </c>
      <c r="L20" s="15">
        <f>K16</f>
        <v>5</v>
      </c>
      <c r="M20" s="15">
        <f>J15</f>
        <v>2</v>
      </c>
      <c r="N20" s="92"/>
      <c r="O20" s="93">
        <f>O18-O19</f>
        <v>0</v>
      </c>
      <c r="P20" s="92"/>
      <c r="R20" s="15">
        <f>W19</f>
        <v>0</v>
      </c>
      <c r="S20" s="15">
        <f>V18</f>
        <v>1</v>
      </c>
      <c r="T20" s="15">
        <f>U17</f>
        <v>0</v>
      </c>
      <c r="U20" s="15">
        <f>T16</f>
        <v>4</v>
      </c>
      <c r="V20" s="15">
        <f>S15</f>
        <v>4</v>
      </c>
      <c r="W20" s="92"/>
      <c r="X20" s="93">
        <f>X18-X19</f>
        <v>0</v>
      </c>
      <c r="Y20" s="92"/>
    </row>
    <row r="21" spans="12:22" ht="12.75">
      <c r="L21" s="88" t="s">
        <v>59</v>
      </c>
      <c r="M21" s="96">
        <f>POWER(K13,0)*M20+POWER(K13,1)*L20+POWER(K13,2)*K20+POWER(K13,3)*J20+POWER(K13,4)*I20</f>
        <v>140</v>
      </c>
      <c r="U21" s="88" t="s">
        <v>59</v>
      </c>
      <c r="V21" s="96">
        <f>POWER(T13,0)*V20+POWER(T13,1)*U20+POWER(T13,2)*T20+POWER(T13,3)*S20+POWER(T13,4)*R20</f>
        <v>244</v>
      </c>
    </row>
    <row r="22" ht="12.75"/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3" sqref="C3"/>
    </sheetView>
  </sheetViews>
  <sheetFormatPr defaultColWidth="9.00390625" defaultRowHeight="12.75"/>
  <cols>
    <col min="2" max="2" width="5.625" style="0" customWidth="1"/>
    <col min="6" max="6" width="2.125" style="0" bestFit="1" customWidth="1"/>
    <col min="7" max="7" width="2.00390625" style="0" bestFit="1" customWidth="1"/>
  </cols>
  <sheetData>
    <row r="1" ht="12.75">
      <c r="A1" s="15">
        <f>3!A3</f>
        <v>11910</v>
      </c>
    </row>
    <row r="3" spans="2:3" ht="12.75">
      <c r="B3" s="15" t="s">
        <v>18</v>
      </c>
      <c r="C3" s="15">
        <f>MOD(MOD(A1,3)+2,5)</f>
        <v>2</v>
      </c>
    </row>
    <row r="4" spans="2:3" ht="12.75">
      <c r="B4" s="17" t="s">
        <v>14</v>
      </c>
      <c r="C4" s="17">
        <f>IF(C3=2,MOD(MOD(A1,3)+4,7),0)</f>
        <v>4</v>
      </c>
    </row>
    <row r="5" spans="2:3" ht="12.75">
      <c r="B5" s="17" t="s">
        <v>15</v>
      </c>
      <c r="C5" s="17">
        <f>IF(C3=3,MOD(MOD(A1,5)+3,8),0)</f>
        <v>0</v>
      </c>
    </row>
    <row r="6" spans="2:3" ht="12.75">
      <c r="B6" s="17" t="s">
        <v>16</v>
      </c>
      <c r="C6" s="17">
        <f>IF(C3=4,MOD(MOD(A1,7)+2,9),0)</f>
        <v>0</v>
      </c>
    </row>
    <row r="8" spans="2:3" ht="12.75">
      <c r="B8" s="15" t="s">
        <v>17</v>
      </c>
      <c r="C8" s="15">
        <f>SUM(C4:C7)</f>
        <v>4</v>
      </c>
    </row>
    <row r="10" spans="2:3" ht="12.75">
      <c r="B10" s="15" t="s">
        <v>19</v>
      </c>
      <c r="C10" s="15">
        <f>MOD(A1,5)</f>
        <v>0</v>
      </c>
    </row>
    <row r="13" spans="4:7" ht="12.75">
      <c r="D13" t="s">
        <v>20</v>
      </c>
      <c r="E13" s="15">
        <f>(C8*10+C3)*100+21</f>
        <v>4221</v>
      </c>
      <c r="F13" s="15" t="s">
        <v>21</v>
      </c>
      <c r="G13" s="15">
        <f>C10</f>
        <v>0</v>
      </c>
    </row>
  </sheetData>
  <sheetProtection sheet="1" objects="1" scenarios="1"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14" sqref="I14"/>
    </sheetView>
  </sheetViews>
  <sheetFormatPr defaultColWidth="9.00390625" defaultRowHeight="12.75"/>
  <cols>
    <col min="1" max="1" width="7.00390625" style="0" customWidth="1"/>
    <col min="2" max="2" width="3.00390625" style="0" bestFit="1" customWidth="1"/>
    <col min="3" max="6" width="2.00390625" style="0" bestFit="1" customWidth="1"/>
    <col min="7" max="7" width="3.125" style="0" customWidth="1"/>
    <col min="8" max="8" width="11.125" style="0" customWidth="1"/>
    <col min="9" max="9" width="10.75390625" style="0" customWidth="1"/>
  </cols>
  <sheetData>
    <row r="1" spans="1:2" ht="12.75">
      <c r="A1" s="7" t="s">
        <v>8</v>
      </c>
      <c r="B1" s="7">
        <f>1!B1</f>
        <v>10</v>
      </c>
    </row>
    <row r="2" spans="1:2" ht="12.75">
      <c r="A2" s="7" t="s">
        <v>1</v>
      </c>
      <c r="B2" s="7">
        <f>1!B2</f>
        <v>1</v>
      </c>
    </row>
    <row r="3" ht="12.75">
      <c r="A3" s="18">
        <f>B2*10000+1900+B1</f>
        <v>11910</v>
      </c>
    </row>
    <row r="4" spans="1:6" ht="12.75">
      <c r="A4" s="10">
        <f>A3</f>
        <v>11910</v>
      </c>
      <c r="B4" s="11">
        <f>MOD(A4,10)</f>
        <v>0</v>
      </c>
      <c r="C4" s="11">
        <f>TRUNC(MOD(A4,100)/10)</f>
        <v>1</v>
      </c>
      <c r="D4" s="11">
        <f>TRUNC(MOD(A4,1000)/100)</f>
        <v>9</v>
      </c>
      <c r="E4" s="11">
        <f>TRUNC(MOD(A4,10000)/1000)</f>
        <v>1</v>
      </c>
      <c r="F4" s="11">
        <f>TRUNC(MOD(A4,100000)/10000)</f>
        <v>1</v>
      </c>
    </row>
    <row r="5" spans="1:2" ht="12.75">
      <c r="A5" s="12" t="s">
        <v>9</v>
      </c>
      <c r="B5" s="12">
        <f>B4+C4+D4+E4+F4</f>
        <v>12</v>
      </c>
    </row>
    <row r="6" ht="12.75">
      <c r="H6" s="5" t="s">
        <v>2</v>
      </c>
    </row>
    <row r="7" spans="7:8" ht="12.75">
      <c r="G7" s="15" t="s">
        <v>4</v>
      </c>
      <c r="H7" s="16">
        <f>128+(B2-1)*16+B1</f>
        <v>138</v>
      </c>
    </row>
    <row r="8" spans="7:8" ht="12.75">
      <c r="G8" s="15" t="s">
        <v>5</v>
      </c>
      <c r="H8" s="16">
        <f>256-(B2-1)*16-B1</f>
        <v>246</v>
      </c>
    </row>
    <row r="9" spans="7:8" ht="12.75">
      <c r="G9" s="15" t="s">
        <v>6</v>
      </c>
      <c r="H9" s="16">
        <f>128+(B2-1)*16+B5</f>
        <v>140</v>
      </c>
    </row>
    <row r="10" spans="7:8" ht="12.75">
      <c r="G10" s="15" t="s">
        <v>7</v>
      </c>
      <c r="H10" s="16">
        <f>256-(B2-1)*16-B5</f>
        <v>244</v>
      </c>
    </row>
    <row r="11" ht="12.75">
      <c r="I11" s="5" t="s">
        <v>2</v>
      </c>
    </row>
    <row r="12" spans="7:9" ht="12.75">
      <c r="G12" s="15" t="s">
        <v>10</v>
      </c>
      <c r="H12" s="15">
        <f>H7*(1/256)</f>
        <v>0.5390625</v>
      </c>
      <c r="I12" s="99">
        <f>TRUNC(H12,6)</f>
        <v>0.539062</v>
      </c>
    </row>
    <row r="13" spans="7:9" ht="12.75">
      <c r="G13" s="15" t="s">
        <v>11</v>
      </c>
      <c r="H13" s="15">
        <f>H8*(1/256)</f>
        <v>0.9609375</v>
      </c>
      <c r="I13" s="99">
        <f>TRUNC(H13,6)</f>
        <v>0.960937</v>
      </c>
    </row>
    <row r="14" spans="7:9" ht="12.75">
      <c r="G14" s="15" t="s">
        <v>12</v>
      </c>
      <c r="H14" s="15">
        <f>H9*(1/256)</f>
        <v>0.546875</v>
      </c>
      <c r="I14" s="99">
        <f>TRUNC(H14,6)</f>
        <v>0.546875</v>
      </c>
    </row>
    <row r="15" spans="7:9" ht="12.75">
      <c r="G15" s="15" t="s">
        <v>13</v>
      </c>
      <c r="H15" s="15">
        <f>H10*(1/256)</f>
        <v>0.953125</v>
      </c>
      <c r="I15" s="99">
        <f>TRUNC(H15,6)</f>
        <v>0.953125</v>
      </c>
    </row>
  </sheetData>
  <sheetProtection sheet="1" objects="1" scenarios="1"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28">
      <selection activeCell="C54" sqref="C54"/>
    </sheetView>
  </sheetViews>
  <sheetFormatPr defaultColWidth="9.00390625" defaultRowHeight="12.75"/>
  <cols>
    <col min="1" max="1" width="4.00390625" style="0" bestFit="1" customWidth="1"/>
    <col min="2" max="2" width="4.875" style="0" customWidth="1"/>
    <col min="3" max="3" width="5.625" style="0" customWidth="1"/>
    <col min="4" max="4" width="4.375" style="0" customWidth="1"/>
    <col min="5" max="5" width="9.75390625" style="0" customWidth="1"/>
    <col min="6" max="6" width="5.125" style="0" bestFit="1" customWidth="1"/>
    <col min="7" max="7" width="3.125" style="0" customWidth="1"/>
    <col min="8" max="8" width="4.00390625" style="0" bestFit="1" customWidth="1"/>
    <col min="9" max="9" width="4.875" style="0" customWidth="1"/>
    <col min="10" max="10" width="5.375" style="0" customWidth="1"/>
    <col min="11" max="11" width="3.625" style="0" bestFit="1" customWidth="1"/>
    <col min="12" max="12" width="9.875" style="0" customWidth="1"/>
    <col min="13" max="13" width="5.125" style="0" bestFit="1" customWidth="1"/>
    <col min="14" max="14" width="1.875" style="0" customWidth="1"/>
    <col min="15" max="15" width="5.125" style="0" customWidth="1"/>
    <col min="16" max="16" width="2.125" style="0" bestFit="1" customWidth="1"/>
  </cols>
  <sheetData>
    <row r="1" spans="1:17" ht="12.75">
      <c r="A1" s="15">
        <f>3!H7</f>
        <v>138</v>
      </c>
      <c r="H1" s="15">
        <f>3!H8</f>
        <v>246</v>
      </c>
      <c r="O1" s="15">
        <f>A1</f>
        <v>138</v>
      </c>
      <c r="P1" s="15" t="s">
        <v>28</v>
      </c>
      <c r="Q1" s="15">
        <f>E26</f>
        <v>10001010</v>
      </c>
    </row>
    <row r="2" spans="1:17" ht="12.75">
      <c r="A2" s="21" t="s">
        <v>22</v>
      </c>
      <c r="B2" s="20" t="s">
        <v>23</v>
      </c>
      <c r="C2" s="20" t="s">
        <v>24</v>
      </c>
      <c r="D2" s="20" t="s">
        <v>25</v>
      </c>
      <c r="E2" s="20" t="s">
        <v>26</v>
      </c>
      <c r="F2" s="22" t="s">
        <v>27</v>
      </c>
      <c r="H2" s="21" t="s">
        <v>22</v>
      </c>
      <c r="I2" s="20" t="s">
        <v>23</v>
      </c>
      <c r="J2" s="20" t="s">
        <v>24</v>
      </c>
      <c r="K2" s="20" t="s">
        <v>25</v>
      </c>
      <c r="L2" s="20" t="s">
        <v>26</v>
      </c>
      <c r="M2" s="22" t="s">
        <v>27</v>
      </c>
      <c r="O2" s="15">
        <f>H1</f>
        <v>246</v>
      </c>
      <c r="P2" s="15" t="s">
        <v>28</v>
      </c>
      <c r="Q2" s="15">
        <f>L26</f>
        <v>11110110</v>
      </c>
    </row>
    <row r="3" spans="1:17" ht="12.75">
      <c r="A3" s="23"/>
      <c r="B3" s="23">
        <f>A1</f>
        <v>138</v>
      </c>
      <c r="C3" s="23"/>
      <c r="D3" s="23"/>
      <c r="E3" s="23"/>
      <c r="F3" s="23">
        <v>0</v>
      </c>
      <c r="H3" s="23"/>
      <c r="I3" s="23">
        <f>H1</f>
        <v>246</v>
      </c>
      <c r="J3" s="23"/>
      <c r="K3" s="23"/>
      <c r="L3" s="23"/>
      <c r="M3" s="23">
        <v>0</v>
      </c>
      <c r="O3" s="15">
        <f>A29</f>
        <v>140</v>
      </c>
      <c r="P3" s="15" t="s">
        <v>28</v>
      </c>
      <c r="Q3" s="15">
        <f>E54</f>
        <v>10001100</v>
      </c>
    </row>
    <row r="4" spans="1:17" ht="12.75">
      <c r="A4" s="23">
        <v>0</v>
      </c>
      <c r="B4" s="23"/>
      <c r="C4" s="23">
        <f>TRUNC(B3/2)</f>
        <v>69</v>
      </c>
      <c r="D4" s="23">
        <f>MOD(B3,2)</f>
        <v>0</v>
      </c>
      <c r="E4" s="23"/>
      <c r="F4" s="23"/>
      <c r="H4" s="23">
        <v>0</v>
      </c>
      <c r="I4" s="23"/>
      <c r="J4" s="23">
        <f>TRUNC(I3/2)</f>
        <v>123</v>
      </c>
      <c r="K4" s="23">
        <f>MOD(I3,2)</f>
        <v>0</v>
      </c>
      <c r="L4" s="23"/>
      <c r="M4" s="23"/>
      <c r="O4" s="15">
        <f>H29</f>
        <v>244</v>
      </c>
      <c r="P4" s="15" t="s">
        <v>28</v>
      </c>
      <c r="Q4" s="15">
        <f>L54</f>
        <v>11110100</v>
      </c>
    </row>
    <row r="5" spans="1:13" ht="13.5" thickBot="1">
      <c r="A5" s="25"/>
      <c r="B5" s="25"/>
      <c r="C5" s="25"/>
      <c r="D5" s="25"/>
      <c r="E5" s="25">
        <f>D4</f>
        <v>0</v>
      </c>
      <c r="F5" s="25"/>
      <c r="H5" s="25"/>
      <c r="I5" s="25"/>
      <c r="J5" s="25"/>
      <c r="K5" s="25"/>
      <c r="L5" s="25">
        <f>K4</f>
        <v>0</v>
      </c>
      <c r="M5" s="25"/>
    </row>
    <row r="6" spans="1:13" ht="12.75">
      <c r="A6" s="23"/>
      <c r="B6" s="23">
        <f>C4</f>
        <v>69</v>
      </c>
      <c r="C6" s="23"/>
      <c r="D6" s="23"/>
      <c r="E6" s="24"/>
      <c r="F6" s="24">
        <v>1</v>
      </c>
      <c r="H6" s="23"/>
      <c r="I6" s="23">
        <f>J4</f>
        <v>123</v>
      </c>
      <c r="J6" s="23"/>
      <c r="K6" s="23"/>
      <c r="L6" s="24"/>
      <c r="M6" s="24">
        <v>1</v>
      </c>
    </row>
    <row r="7" spans="1:13" ht="12.75">
      <c r="A7" s="23">
        <v>1</v>
      </c>
      <c r="B7" s="23"/>
      <c r="C7" s="23">
        <f>TRUNC(B6/2)</f>
        <v>34</v>
      </c>
      <c r="D7" s="23">
        <f>MOD(B6,2)</f>
        <v>1</v>
      </c>
      <c r="E7" s="23"/>
      <c r="F7" s="23"/>
      <c r="H7" s="23">
        <v>1</v>
      </c>
      <c r="I7" s="23"/>
      <c r="J7" s="23">
        <f>TRUNC(I6/2)</f>
        <v>61</v>
      </c>
      <c r="K7" s="23">
        <f>MOD(I6,2)</f>
        <v>1</v>
      </c>
      <c r="L7" s="23"/>
      <c r="M7" s="23"/>
    </row>
    <row r="8" spans="1:13" ht="13.5" thickBot="1">
      <c r="A8" s="25"/>
      <c r="B8" s="25"/>
      <c r="C8" s="25"/>
      <c r="D8" s="25"/>
      <c r="E8" s="25">
        <f>D7*10+E5</f>
        <v>10</v>
      </c>
      <c r="F8" s="25"/>
      <c r="H8" s="25"/>
      <c r="I8" s="25"/>
      <c r="J8" s="25"/>
      <c r="K8" s="25"/>
      <c r="L8" s="25">
        <f>K7*10+L5</f>
        <v>10</v>
      </c>
      <c r="M8" s="25"/>
    </row>
    <row r="9" spans="1:13" ht="12.75">
      <c r="A9" s="24"/>
      <c r="B9" s="24">
        <f>C7</f>
        <v>34</v>
      </c>
      <c r="C9" s="24"/>
      <c r="D9" s="24"/>
      <c r="E9" s="24"/>
      <c r="F9" s="24">
        <v>2</v>
      </c>
      <c r="H9" s="24"/>
      <c r="I9" s="24">
        <f>J7</f>
        <v>61</v>
      </c>
      <c r="J9" s="24"/>
      <c r="K9" s="24"/>
      <c r="L9" s="24"/>
      <c r="M9" s="24">
        <v>2</v>
      </c>
    </row>
    <row r="10" spans="1:13" ht="12.75">
      <c r="A10" s="23">
        <v>2</v>
      </c>
      <c r="B10" s="23"/>
      <c r="C10" s="23">
        <f>TRUNC(B9/2)</f>
        <v>17</v>
      </c>
      <c r="D10" s="23">
        <f>MOD(B9,2)</f>
        <v>0</v>
      </c>
      <c r="E10" s="23"/>
      <c r="F10" s="23"/>
      <c r="H10" s="23">
        <v>2</v>
      </c>
      <c r="I10" s="23"/>
      <c r="J10" s="23">
        <f>TRUNC(I9/2)</f>
        <v>30</v>
      </c>
      <c r="K10" s="23">
        <f>MOD(I9,2)</f>
        <v>1</v>
      </c>
      <c r="L10" s="23"/>
      <c r="M10" s="23"/>
    </row>
    <row r="11" spans="1:13" ht="13.5" thickBot="1">
      <c r="A11" s="25"/>
      <c r="B11" s="25"/>
      <c r="C11" s="25"/>
      <c r="D11" s="25"/>
      <c r="E11" s="25">
        <f>D10*100+E8</f>
        <v>10</v>
      </c>
      <c r="F11" s="25"/>
      <c r="H11" s="25"/>
      <c r="I11" s="25"/>
      <c r="J11" s="25"/>
      <c r="K11" s="25"/>
      <c r="L11" s="25">
        <f>K10*100+L8</f>
        <v>110</v>
      </c>
      <c r="M11" s="25"/>
    </row>
    <row r="12" spans="1:13" ht="12.75">
      <c r="A12" s="24"/>
      <c r="B12" s="24">
        <f>C10</f>
        <v>17</v>
      </c>
      <c r="C12" s="24"/>
      <c r="D12" s="24"/>
      <c r="E12" s="24"/>
      <c r="F12" s="24">
        <v>3</v>
      </c>
      <c r="H12" s="24"/>
      <c r="I12" s="24">
        <f>J10</f>
        <v>30</v>
      </c>
      <c r="J12" s="24"/>
      <c r="K12" s="24"/>
      <c r="L12" s="24"/>
      <c r="M12" s="24">
        <v>3</v>
      </c>
    </row>
    <row r="13" spans="1:13" ht="12.75">
      <c r="A13" s="23">
        <v>3</v>
      </c>
      <c r="B13" s="23"/>
      <c r="C13" s="23">
        <f>TRUNC(B12/2)</f>
        <v>8</v>
      </c>
      <c r="D13" s="23">
        <f>MOD(B12,2)</f>
        <v>1</v>
      </c>
      <c r="E13" s="23"/>
      <c r="F13" s="23"/>
      <c r="H13" s="23">
        <v>3</v>
      </c>
      <c r="I13" s="23"/>
      <c r="J13" s="23">
        <f>TRUNC(I12/2)</f>
        <v>15</v>
      </c>
      <c r="K13" s="23">
        <f>MOD(I12,2)</f>
        <v>0</v>
      </c>
      <c r="L13" s="23"/>
      <c r="M13" s="23"/>
    </row>
    <row r="14" spans="1:13" ht="13.5" thickBot="1">
      <c r="A14" s="25"/>
      <c r="B14" s="25"/>
      <c r="C14" s="25"/>
      <c r="D14" s="25"/>
      <c r="E14" s="25">
        <f>D13*1000+E11</f>
        <v>1010</v>
      </c>
      <c r="F14" s="25"/>
      <c r="H14" s="25"/>
      <c r="I14" s="25"/>
      <c r="J14" s="25"/>
      <c r="K14" s="25"/>
      <c r="L14" s="25">
        <f>K13*1000+L11</f>
        <v>110</v>
      </c>
      <c r="M14" s="25"/>
    </row>
    <row r="15" spans="1:13" ht="12.75">
      <c r="A15" s="26"/>
      <c r="B15" s="26">
        <f>C13</f>
        <v>8</v>
      </c>
      <c r="C15" s="26"/>
      <c r="D15" s="26"/>
      <c r="E15" s="26"/>
      <c r="F15" s="26">
        <v>4</v>
      </c>
      <c r="H15" s="26"/>
      <c r="I15" s="26">
        <f>J13</f>
        <v>15</v>
      </c>
      <c r="J15" s="26"/>
      <c r="K15" s="26"/>
      <c r="L15" s="26"/>
      <c r="M15" s="26">
        <v>4</v>
      </c>
    </row>
    <row r="16" spans="1:13" ht="12.75">
      <c r="A16" s="23">
        <v>4</v>
      </c>
      <c r="B16" s="23"/>
      <c r="C16" s="23">
        <f>TRUNC(B15/2)</f>
        <v>4</v>
      </c>
      <c r="D16" s="23">
        <f>MOD(B15,2)</f>
        <v>0</v>
      </c>
      <c r="E16" s="23"/>
      <c r="F16" s="23"/>
      <c r="H16" s="23">
        <v>4</v>
      </c>
      <c r="I16" s="23"/>
      <c r="J16" s="23">
        <f>TRUNC(I15/2)</f>
        <v>7</v>
      </c>
      <c r="K16" s="23">
        <f>MOD(I15,2)</f>
        <v>1</v>
      </c>
      <c r="L16" s="23"/>
      <c r="M16" s="23"/>
    </row>
    <row r="17" spans="1:13" ht="13.5" thickBot="1">
      <c r="A17" s="25"/>
      <c r="B17" s="25"/>
      <c r="C17" s="25"/>
      <c r="D17" s="25"/>
      <c r="E17" s="25">
        <f>D16*10000+E14</f>
        <v>1010</v>
      </c>
      <c r="F17" s="25"/>
      <c r="H17" s="25"/>
      <c r="I17" s="25"/>
      <c r="J17" s="25"/>
      <c r="K17" s="25"/>
      <c r="L17" s="25">
        <f>K16*10000+L14</f>
        <v>10110</v>
      </c>
      <c r="M17" s="25"/>
    </row>
    <row r="18" spans="1:13" ht="12.75">
      <c r="A18" s="24"/>
      <c r="B18" s="24">
        <f>C16</f>
        <v>4</v>
      </c>
      <c r="C18" s="24"/>
      <c r="D18" s="24"/>
      <c r="E18" s="24"/>
      <c r="F18" s="24">
        <v>5</v>
      </c>
      <c r="H18" s="24"/>
      <c r="I18" s="24">
        <f>J16</f>
        <v>7</v>
      </c>
      <c r="J18" s="24"/>
      <c r="K18" s="24"/>
      <c r="L18" s="24"/>
      <c r="M18" s="24">
        <v>5</v>
      </c>
    </row>
    <row r="19" spans="1:13" ht="12.75">
      <c r="A19" s="23">
        <v>5</v>
      </c>
      <c r="B19" s="23"/>
      <c r="C19" s="23">
        <f>TRUNC(B18/2)</f>
        <v>2</v>
      </c>
      <c r="D19" s="23">
        <f>MOD(B18,2)</f>
        <v>0</v>
      </c>
      <c r="E19" s="23"/>
      <c r="F19" s="23"/>
      <c r="H19" s="23">
        <v>5</v>
      </c>
      <c r="I19" s="23"/>
      <c r="J19" s="23">
        <f>TRUNC(I18/2)</f>
        <v>3</v>
      </c>
      <c r="K19" s="23">
        <f>MOD(I18,2)</f>
        <v>1</v>
      </c>
      <c r="L19" s="23"/>
      <c r="M19" s="23"/>
    </row>
    <row r="20" spans="1:13" ht="13.5" thickBot="1">
      <c r="A20" s="25"/>
      <c r="B20" s="25"/>
      <c r="C20" s="25"/>
      <c r="D20" s="25"/>
      <c r="E20" s="25">
        <f>D19*100000+E17</f>
        <v>1010</v>
      </c>
      <c r="F20" s="25"/>
      <c r="H20" s="25"/>
      <c r="I20" s="25"/>
      <c r="J20" s="25"/>
      <c r="K20" s="25"/>
      <c r="L20" s="25">
        <f>K19*100000+L17</f>
        <v>110110</v>
      </c>
      <c r="M20" s="25"/>
    </row>
    <row r="21" spans="1:13" ht="12.75">
      <c r="A21" s="24"/>
      <c r="B21" s="24">
        <f>C19</f>
        <v>2</v>
      </c>
      <c r="C21" s="24"/>
      <c r="D21" s="24"/>
      <c r="E21" s="24"/>
      <c r="F21" s="24">
        <v>6</v>
      </c>
      <c r="H21" s="24"/>
      <c r="I21" s="24">
        <f>J19</f>
        <v>3</v>
      </c>
      <c r="J21" s="24"/>
      <c r="K21" s="24"/>
      <c r="L21" s="24"/>
      <c r="M21" s="24">
        <v>6</v>
      </c>
    </row>
    <row r="22" spans="1:13" ht="12.75">
      <c r="A22" s="23">
        <v>6</v>
      </c>
      <c r="B22" s="23"/>
      <c r="C22" s="23">
        <f>TRUNC(B21/2)</f>
        <v>1</v>
      </c>
      <c r="D22" s="23">
        <f>MOD(B21,2)</f>
        <v>0</v>
      </c>
      <c r="E22" s="23"/>
      <c r="F22" s="23"/>
      <c r="H22" s="23">
        <v>6</v>
      </c>
      <c r="I22" s="23"/>
      <c r="J22" s="23">
        <f>TRUNC(I21/2)</f>
        <v>1</v>
      </c>
      <c r="K22" s="23">
        <f>MOD(I21,2)</f>
        <v>1</v>
      </c>
      <c r="L22" s="23"/>
      <c r="M22" s="23"/>
    </row>
    <row r="23" spans="1:13" ht="13.5" thickBot="1">
      <c r="A23" s="25"/>
      <c r="B23" s="25"/>
      <c r="C23" s="25"/>
      <c r="D23" s="25"/>
      <c r="E23" s="25">
        <f>D22*1000000+E20</f>
        <v>1010</v>
      </c>
      <c r="F23" s="25"/>
      <c r="H23" s="25"/>
      <c r="I23" s="25"/>
      <c r="J23" s="25"/>
      <c r="K23" s="25"/>
      <c r="L23" s="25">
        <f>K22*1000000+L20</f>
        <v>1110110</v>
      </c>
      <c r="M23" s="25"/>
    </row>
    <row r="24" spans="1:13" ht="12.75">
      <c r="A24" s="24"/>
      <c r="B24" s="24">
        <f>C22</f>
        <v>1</v>
      </c>
      <c r="C24" s="24"/>
      <c r="D24" s="24"/>
      <c r="E24" s="24"/>
      <c r="F24" s="24">
        <v>7</v>
      </c>
      <c r="H24" s="24"/>
      <c r="I24" s="24">
        <f>J22</f>
        <v>1</v>
      </c>
      <c r="J24" s="24"/>
      <c r="K24" s="24"/>
      <c r="L24" s="24"/>
      <c r="M24" s="24">
        <v>7</v>
      </c>
    </row>
    <row r="25" spans="1:13" ht="12.75">
      <c r="A25" s="23">
        <v>7</v>
      </c>
      <c r="B25" s="23"/>
      <c r="C25" s="23">
        <f>TRUNC(B24/2)</f>
        <v>0</v>
      </c>
      <c r="D25" s="23">
        <f>MOD(B24,2)</f>
        <v>1</v>
      </c>
      <c r="E25" s="23"/>
      <c r="F25" s="23"/>
      <c r="H25" s="23">
        <v>7</v>
      </c>
      <c r="I25" s="23"/>
      <c r="J25" s="23">
        <f>TRUNC(I24/2)</f>
        <v>0</v>
      </c>
      <c r="K25" s="23">
        <f>MOD(I24,2)</f>
        <v>1</v>
      </c>
      <c r="L25" s="23"/>
      <c r="M25" s="23"/>
    </row>
    <row r="26" spans="1:13" ht="13.5" thickBot="1">
      <c r="A26" s="23"/>
      <c r="B26" s="23"/>
      <c r="C26" s="25" t="str">
        <f>IF(C25=0,"END","ПЕРЕПОЛНЕНИЕ")</f>
        <v>END</v>
      </c>
      <c r="D26" s="25"/>
      <c r="E26" s="27">
        <f>D25*10000000+E23</f>
        <v>10001010</v>
      </c>
      <c r="F26" s="23"/>
      <c r="H26" s="23"/>
      <c r="I26" s="23"/>
      <c r="J26" s="25" t="str">
        <f>IF(J25=0,"END","ПЕРЕПОЛНЕНИЕ")</f>
        <v>END</v>
      </c>
      <c r="K26" s="25"/>
      <c r="L26" s="27">
        <f>K25*10000000+L23</f>
        <v>11110110</v>
      </c>
      <c r="M26" s="23"/>
    </row>
    <row r="29" spans="1:8" ht="12.75">
      <c r="A29" s="15">
        <f>3!H9</f>
        <v>140</v>
      </c>
      <c r="H29" s="15">
        <f>3!H10</f>
        <v>244</v>
      </c>
    </row>
    <row r="30" spans="1:13" ht="12.75">
      <c r="A30" s="21" t="s">
        <v>22</v>
      </c>
      <c r="B30" s="20" t="s">
        <v>23</v>
      </c>
      <c r="C30" s="20" t="s">
        <v>24</v>
      </c>
      <c r="D30" s="20" t="s">
        <v>25</v>
      </c>
      <c r="E30" s="20" t="s">
        <v>26</v>
      </c>
      <c r="F30" s="22" t="s">
        <v>27</v>
      </c>
      <c r="H30" s="21" t="s">
        <v>22</v>
      </c>
      <c r="I30" s="20" t="s">
        <v>23</v>
      </c>
      <c r="J30" s="20" t="s">
        <v>24</v>
      </c>
      <c r="K30" s="20" t="s">
        <v>25</v>
      </c>
      <c r="L30" s="20" t="s">
        <v>26</v>
      </c>
      <c r="M30" s="22" t="s">
        <v>27</v>
      </c>
    </row>
    <row r="31" spans="1:13" ht="12.75">
      <c r="A31" s="23"/>
      <c r="B31" s="23">
        <f>A29</f>
        <v>140</v>
      </c>
      <c r="C31" s="23"/>
      <c r="D31" s="23"/>
      <c r="E31" s="23"/>
      <c r="F31" s="23">
        <v>0</v>
      </c>
      <c r="H31" s="23"/>
      <c r="I31" s="23">
        <f>H29</f>
        <v>244</v>
      </c>
      <c r="J31" s="23"/>
      <c r="K31" s="23"/>
      <c r="L31" s="23"/>
      <c r="M31" s="23">
        <v>0</v>
      </c>
    </row>
    <row r="32" spans="1:13" ht="12.75">
      <c r="A32" s="23">
        <v>0</v>
      </c>
      <c r="B32" s="23"/>
      <c r="C32" s="23">
        <f>TRUNC(B31/2)</f>
        <v>70</v>
      </c>
      <c r="D32" s="23">
        <f>MOD(B31,2)</f>
        <v>0</v>
      </c>
      <c r="E32" s="23"/>
      <c r="F32" s="23"/>
      <c r="H32" s="23">
        <v>0</v>
      </c>
      <c r="I32" s="23"/>
      <c r="J32" s="23">
        <f>TRUNC(I31/2)</f>
        <v>122</v>
      </c>
      <c r="K32" s="23">
        <f>MOD(I31,2)</f>
        <v>0</v>
      </c>
      <c r="L32" s="23"/>
      <c r="M32" s="23"/>
    </row>
    <row r="33" spans="1:13" ht="13.5" thickBot="1">
      <c r="A33" s="25"/>
      <c r="B33" s="25"/>
      <c r="C33" s="25"/>
      <c r="D33" s="25"/>
      <c r="E33" s="25">
        <f>D32</f>
        <v>0</v>
      </c>
      <c r="F33" s="25"/>
      <c r="H33" s="25"/>
      <c r="I33" s="25"/>
      <c r="J33" s="25"/>
      <c r="K33" s="25"/>
      <c r="L33" s="25">
        <f>K32</f>
        <v>0</v>
      </c>
      <c r="M33" s="25"/>
    </row>
    <row r="34" spans="1:13" ht="12.75">
      <c r="A34" s="23"/>
      <c r="B34" s="23">
        <f>C32</f>
        <v>70</v>
      </c>
      <c r="C34" s="23"/>
      <c r="D34" s="23"/>
      <c r="E34" s="24"/>
      <c r="F34" s="24">
        <v>1</v>
      </c>
      <c r="H34" s="23"/>
      <c r="I34" s="23">
        <f>J32</f>
        <v>122</v>
      </c>
      <c r="J34" s="23"/>
      <c r="K34" s="23"/>
      <c r="L34" s="24"/>
      <c r="M34" s="24">
        <v>1</v>
      </c>
    </row>
    <row r="35" spans="1:13" ht="12.75">
      <c r="A35" s="23">
        <v>1</v>
      </c>
      <c r="B35" s="23"/>
      <c r="C35" s="23">
        <f>TRUNC(B34/2)</f>
        <v>35</v>
      </c>
      <c r="D35" s="23">
        <f>MOD(B34,2)</f>
        <v>0</v>
      </c>
      <c r="E35" s="23"/>
      <c r="F35" s="23"/>
      <c r="H35" s="23">
        <v>1</v>
      </c>
      <c r="I35" s="23"/>
      <c r="J35" s="23">
        <f>TRUNC(I34/2)</f>
        <v>61</v>
      </c>
      <c r="K35" s="23">
        <f>MOD(I34,2)</f>
        <v>0</v>
      </c>
      <c r="L35" s="23"/>
      <c r="M35" s="23"/>
    </row>
    <row r="36" spans="1:13" ht="13.5" thickBot="1">
      <c r="A36" s="25"/>
      <c r="B36" s="25"/>
      <c r="C36" s="25"/>
      <c r="D36" s="25"/>
      <c r="E36" s="25">
        <f>D35*10+E33</f>
        <v>0</v>
      </c>
      <c r="F36" s="25"/>
      <c r="H36" s="25"/>
      <c r="I36" s="25"/>
      <c r="J36" s="25"/>
      <c r="K36" s="25"/>
      <c r="L36" s="25">
        <f>K35*10+L33</f>
        <v>0</v>
      </c>
      <c r="M36" s="25"/>
    </row>
    <row r="37" spans="1:13" ht="12.75">
      <c r="A37" s="24"/>
      <c r="B37" s="24">
        <f>C35</f>
        <v>35</v>
      </c>
      <c r="C37" s="24"/>
      <c r="D37" s="24"/>
      <c r="E37" s="24"/>
      <c r="F37" s="24">
        <v>2</v>
      </c>
      <c r="H37" s="24"/>
      <c r="I37" s="24">
        <f>J35</f>
        <v>61</v>
      </c>
      <c r="J37" s="24"/>
      <c r="K37" s="24"/>
      <c r="L37" s="24"/>
      <c r="M37" s="24">
        <v>2</v>
      </c>
    </row>
    <row r="38" spans="1:13" ht="12.75">
      <c r="A38" s="23">
        <v>2</v>
      </c>
      <c r="B38" s="23"/>
      <c r="C38" s="23">
        <f>TRUNC(B37/2)</f>
        <v>17</v>
      </c>
      <c r="D38" s="23">
        <f>MOD(B37,2)</f>
        <v>1</v>
      </c>
      <c r="E38" s="23"/>
      <c r="F38" s="23"/>
      <c r="H38" s="23">
        <v>2</v>
      </c>
      <c r="I38" s="23"/>
      <c r="J38" s="23">
        <f>TRUNC(I37/2)</f>
        <v>30</v>
      </c>
      <c r="K38" s="23">
        <f>MOD(I37,2)</f>
        <v>1</v>
      </c>
      <c r="L38" s="23"/>
      <c r="M38" s="23"/>
    </row>
    <row r="39" spans="1:13" ht="13.5" thickBot="1">
      <c r="A39" s="25"/>
      <c r="B39" s="25"/>
      <c r="C39" s="25"/>
      <c r="D39" s="25"/>
      <c r="E39" s="25">
        <f>D38*100+E36</f>
        <v>100</v>
      </c>
      <c r="F39" s="25"/>
      <c r="H39" s="25"/>
      <c r="I39" s="25"/>
      <c r="J39" s="25"/>
      <c r="K39" s="25"/>
      <c r="L39" s="25">
        <f>K38*100+L36</f>
        <v>100</v>
      </c>
      <c r="M39" s="25"/>
    </row>
    <row r="40" spans="1:13" ht="12.75">
      <c r="A40" s="24"/>
      <c r="B40" s="24">
        <f>C38</f>
        <v>17</v>
      </c>
      <c r="C40" s="24"/>
      <c r="D40" s="24"/>
      <c r="E40" s="24"/>
      <c r="F40" s="24">
        <v>3</v>
      </c>
      <c r="H40" s="24"/>
      <c r="I40" s="24">
        <f>J38</f>
        <v>30</v>
      </c>
      <c r="J40" s="24"/>
      <c r="K40" s="24"/>
      <c r="L40" s="24"/>
      <c r="M40" s="24">
        <v>3</v>
      </c>
    </row>
    <row r="41" spans="1:13" ht="12.75">
      <c r="A41" s="23">
        <v>3</v>
      </c>
      <c r="B41" s="23"/>
      <c r="C41" s="23">
        <f>TRUNC(B40/2)</f>
        <v>8</v>
      </c>
      <c r="D41" s="23">
        <f>MOD(B40,2)</f>
        <v>1</v>
      </c>
      <c r="E41" s="23"/>
      <c r="F41" s="23"/>
      <c r="H41" s="23">
        <v>3</v>
      </c>
      <c r="I41" s="23"/>
      <c r="J41" s="23">
        <f>TRUNC(I40/2)</f>
        <v>15</v>
      </c>
      <c r="K41" s="23">
        <f>MOD(I40,2)</f>
        <v>0</v>
      </c>
      <c r="L41" s="23"/>
      <c r="M41" s="23"/>
    </row>
    <row r="42" spans="1:13" ht="13.5" thickBot="1">
      <c r="A42" s="25"/>
      <c r="B42" s="25"/>
      <c r="C42" s="25"/>
      <c r="D42" s="25"/>
      <c r="E42" s="25">
        <f>D41*1000+E39</f>
        <v>1100</v>
      </c>
      <c r="F42" s="25"/>
      <c r="H42" s="25"/>
      <c r="I42" s="25"/>
      <c r="J42" s="25"/>
      <c r="K42" s="25"/>
      <c r="L42" s="25">
        <f>K41*1000+L39</f>
        <v>100</v>
      </c>
      <c r="M42" s="25"/>
    </row>
    <row r="43" spans="1:13" ht="12.75">
      <c r="A43" s="26"/>
      <c r="B43" s="26">
        <f>C41</f>
        <v>8</v>
      </c>
      <c r="C43" s="26"/>
      <c r="D43" s="26"/>
      <c r="E43" s="26"/>
      <c r="F43" s="26">
        <v>4</v>
      </c>
      <c r="H43" s="26"/>
      <c r="I43" s="26">
        <f>J41</f>
        <v>15</v>
      </c>
      <c r="J43" s="26"/>
      <c r="K43" s="26"/>
      <c r="L43" s="26"/>
      <c r="M43" s="26">
        <v>4</v>
      </c>
    </row>
    <row r="44" spans="1:13" ht="12.75">
      <c r="A44" s="23">
        <v>4</v>
      </c>
      <c r="B44" s="23"/>
      <c r="C44" s="23">
        <f>TRUNC(B43/2)</f>
        <v>4</v>
      </c>
      <c r="D44" s="23">
        <f>MOD(B43,2)</f>
        <v>0</v>
      </c>
      <c r="E44" s="23"/>
      <c r="F44" s="23"/>
      <c r="H44" s="23">
        <v>4</v>
      </c>
      <c r="I44" s="23"/>
      <c r="J44" s="23">
        <f>TRUNC(I43/2)</f>
        <v>7</v>
      </c>
      <c r="K44" s="23">
        <f>MOD(I43,2)</f>
        <v>1</v>
      </c>
      <c r="L44" s="23"/>
      <c r="M44" s="23"/>
    </row>
    <row r="45" spans="1:13" ht="13.5" thickBot="1">
      <c r="A45" s="25"/>
      <c r="B45" s="25"/>
      <c r="C45" s="25"/>
      <c r="D45" s="25"/>
      <c r="E45" s="25">
        <f>D44*10000+E42</f>
        <v>1100</v>
      </c>
      <c r="F45" s="25"/>
      <c r="H45" s="25"/>
      <c r="I45" s="25"/>
      <c r="J45" s="25"/>
      <c r="K45" s="25"/>
      <c r="L45" s="25">
        <f>K44*10000+L42</f>
        <v>10100</v>
      </c>
      <c r="M45" s="25"/>
    </row>
    <row r="46" spans="1:13" ht="12.75">
      <c r="A46" s="24"/>
      <c r="B46" s="24">
        <f>C44</f>
        <v>4</v>
      </c>
      <c r="C46" s="24"/>
      <c r="D46" s="24"/>
      <c r="E46" s="24"/>
      <c r="F46" s="24">
        <v>5</v>
      </c>
      <c r="H46" s="24"/>
      <c r="I46" s="24">
        <f>J44</f>
        <v>7</v>
      </c>
      <c r="J46" s="24"/>
      <c r="K46" s="24"/>
      <c r="L46" s="24"/>
      <c r="M46" s="24">
        <v>5</v>
      </c>
    </row>
    <row r="47" spans="1:13" ht="12.75">
      <c r="A47" s="23">
        <v>5</v>
      </c>
      <c r="B47" s="23"/>
      <c r="C47" s="23">
        <f>TRUNC(B46/2)</f>
        <v>2</v>
      </c>
      <c r="D47" s="23">
        <f>MOD(B46,2)</f>
        <v>0</v>
      </c>
      <c r="E47" s="23"/>
      <c r="F47" s="23"/>
      <c r="H47" s="23">
        <v>5</v>
      </c>
      <c r="I47" s="23"/>
      <c r="J47" s="23">
        <f>TRUNC(I46/2)</f>
        <v>3</v>
      </c>
      <c r="K47" s="23">
        <f>MOD(I46,2)</f>
        <v>1</v>
      </c>
      <c r="L47" s="23"/>
      <c r="M47" s="23"/>
    </row>
    <row r="48" spans="1:13" ht="13.5" thickBot="1">
      <c r="A48" s="25"/>
      <c r="B48" s="25"/>
      <c r="C48" s="25"/>
      <c r="D48" s="25"/>
      <c r="E48" s="25">
        <f>D47*100000+E45</f>
        <v>1100</v>
      </c>
      <c r="F48" s="25"/>
      <c r="H48" s="25"/>
      <c r="I48" s="25"/>
      <c r="J48" s="25"/>
      <c r="K48" s="25"/>
      <c r="L48" s="25">
        <f>K47*100000+L45</f>
        <v>110100</v>
      </c>
      <c r="M48" s="25"/>
    </row>
    <row r="49" spans="1:13" ht="12.75">
      <c r="A49" s="24"/>
      <c r="B49" s="24">
        <f>C47</f>
        <v>2</v>
      </c>
      <c r="C49" s="24"/>
      <c r="D49" s="24"/>
      <c r="E49" s="24"/>
      <c r="F49" s="24">
        <v>6</v>
      </c>
      <c r="H49" s="24"/>
      <c r="I49" s="24">
        <f>J47</f>
        <v>3</v>
      </c>
      <c r="J49" s="24"/>
      <c r="K49" s="24"/>
      <c r="L49" s="24"/>
      <c r="M49" s="24">
        <v>6</v>
      </c>
    </row>
    <row r="50" spans="1:13" ht="12.75">
      <c r="A50" s="23">
        <v>6</v>
      </c>
      <c r="B50" s="23"/>
      <c r="C50" s="23">
        <f>TRUNC(B49/2)</f>
        <v>1</v>
      </c>
      <c r="D50" s="23">
        <f>MOD(B49,2)</f>
        <v>0</v>
      </c>
      <c r="E50" s="23"/>
      <c r="F50" s="23"/>
      <c r="H50" s="23">
        <v>6</v>
      </c>
      <c r="I50" s="23"/>
      <c r="J50" s="23">
        <f>TRUNC(I49/2)</f>
        <v>1</v>
      </c>
      <c r="K50" s="23">
        <f>MOD(I49,2)</f>
        <v>1</v>
      </c>
      <c r="L50" s="23"/>
      <c r="M50" s="23"/>
    </row>
    <row r="51" spans="1:13" ht="13.5" thickBot="1">
      <c r="A51" s="25"/>
      <c r="B51" s="25"/>
      <c r="C51" s="25"/>
      <c r="D51" s="25"/>
      <c r="E51" s="25">
        <f>D50*1000000+E48</f>
        <v>1100</v>
      </c>
      <c r="F51" s="25"/>
      <c r="H51" s="25"/>
      <c r="I51" s="25"/>
      <c r="J51" s="25"/>
      <c r="K51" s="25"/>
      <c r="L51" s="25">
        <f>K50*1000000+L48</f>
        <v>1110100</v>
      </c>
      <c r="M51" s="25"/>
    </row>
    <row r="52" spans="1:13" ht="12.75">
      <c r="A52" s="24"/>
      <c r="B52" s="24">
        <f>C50</f>
        <v>1</v>
      </c>
      <c r="C52" s="24"/>
      <c r="D52" s="24"/>
      <c r="E52" s="24"/>
      <c r="F52" s="24">
        <v>7</v>
      </c>
      <c r="H52" s="24"/>
      <c r="I52" s="24">
        <f>J50</f>
        <v>1</v>
      </c>
      <c r="J52" s="24"/>
      <c r="K52" s="24"/>
      <c r="L52" s="24"/>
      <c r="M52" s="24">
        <v>7</v>
      </c>
    </row>
    <row r="53" spans="1:13" ht="12.75">
      <c r="A53" s="23">
        <v>7</v>
      </c>
      <c r="B53" s="23"/>
      <c r="C53" s="23">
        <f>TRUNC(B52/2)</f>
        <v>0</v>
      </c>
      <c r="D53" s="23">
        <f>MOD(B52,2)</f>
        <v>1</v>
      </c>
      <c r="E53" s="23"/>
      <c r="F53" s="23"/>
      <c r="H53" s="23">
        <v>7</v>
      </c>
      <c r="I53" s="23"/>
      <c r="J53" s="23">
        <f>TRUNC(I52/2)</f>
        <v>0</v>
      </c>
      <c r="K53" s="23">
        <f>MOD(I52,2)</f>
        <v>1</v>
      </c>
      <c r="L53" s="23"/>
      <c r="M53" s="23"/>
    </row>
    <row r="54" spans="1:13" ht="13.5" thickBot="1">
      <c r="A54" s="23"/>
      <c r="B54" s="23"/>
      <c r="C54" s="25" t="str">
        <f>IF(C53=0,"END","ПЕРЕПОЛНЕНИЕ")</f>
        <v>END</v>
      </c>
      <c r="D54" s="25"/>
      <c r="E54" s="27">
        <f>D53*10000000+E51</f>
        <v>10001100</v>
      </c>
      <c r="F54" s="23"/>
      <c r="H54" s="23"/>
      <c r="I54" s="23"/>
      <c r="J54" s="25" t="str">
        <f>IF(J53=0,"END","ПЕРЕПОЛНЕНИЕ")</f>
        <v>END</v>
      </c>
      <c r="K54" s="25"/>
      <c r="L54" s="27">
        <f>K53*10000000+L51</f>
        <v>11110100</v>
      </c>
      <c r="M54" s="23"/>
    </row>
  </sheetData>
  <sheetProtection sheet="1" objects="1" scenarios="1"/>
  <printOptions/>
  <pageMargins left="0.22" right="0.1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9">
      <selection activeCell="B17" sqref="B17"/>
    </sheetView>
  </sheetViews>
  <sheetFormatPr defaultColWidth="9.00390625" defaultRowHeight="12.75"/>
  <cols>
    <col min="1" max="2" width="9.00390625" style="0" bestFit="1" customWidth="1"/>
    <col min="3" max="3" width="11.00390625" style="0" bestFit="1" customWidth="1"/>
    <col min="4" max="4" width="4.875" style="0" bestFit="1" customWidth="1"/>
    <col min="5" max="5" width="2.25390625" style="0" customWidth="1"/>
    <col min="6" max="6" width="9.00390625" style="0" bestFit="1" customWidth="1"/>
    <col min="7" max="7" width="11.625" style="0" customWidth="1"/>
    <col min="8" max="8" width="11.00390625" style="0" bestFit="1" customWidth="1"/>
    <col min="9" max="9" width="4.875" style="0" bestFit="1" customWidth="1"/>
  </cols>
  <sheetData>
    <row r="1" spans="1:6" ht="12.75">
      <c r="A1" s="15">
        <f>3!I12</f>
        <v>0.539062</v>
      </c>
      <c r="F1" s="15">
        <f>3!I13</f>
        <v>0.960937</v>
      </c>
    </row>
    <row r="2" spans="1:9" ht="12.75">
      <c r="A2" s="43" t="s">
        <v>29</v>
      </c>
      <c r="B2" s="38" t="s">
        <v>23</v>
      </c>
      <c r="C2" s="38" t="s">
        <v>26</v>
      </c>
      <c r="D2" s="39" t="s">
        <v>27</v>
      </c>
      <c r="F2" s="43" t="s">
        <v>29</v>
      </c>
      <c r="G2" s="38" t="s">
        <v>23</v>
      </c>
      <c r="H2" s="38" t="s">
        <v>26</v>
      </c>
      <c r="I2" s="39" t="s">
        <v>27</v>
      </c>
    </row>
    <row r="3" spans="1:9" ht="12.75">
      <c r="A3" s="29"/>
      <c r="B3" s="30">
        <f>A1</f>
        <v>0.539062</v>
      </c>
      <c r="C3" s="48">
        <v>0</v>
      </c>
      <c r="D3" s="31">
        <v>1</v>
      </c>
      <c r="F3" s="29"/>
      <c r="G3" s="30">
        <f>F1</f>
        <v>0.960937</v>
      </c>
      <c r="H3" s="48">
        <v>0</v>
      </c>
      <c r="I3" s="31">
        <v>1</v>
      </c>
    </row>
    <row r="4" spans="1:12" ht="12.75">
      <c r="A4" s="29">
        <f>B4-B5</f>
        <v>1</v>
      </c>
      <c r="B4" s="30">
        <f>B3*2</f>
        <v>1.078124</v>
      </c>
      <c r="C4" s="48"/>
      <c r="D4" s="31"/>
      <c r="F4" s="29">
        <f>G4-G5</f>
        <v>1</v>
      </c>
      <c r="G4" s="30">
        <f>G3*2</f>
        <v>1.921874</v>
      </c>
      <c r="H4" s="48"/>
      <c r="I4" s="31"/>
      <c r="L4" s="44"/>
    </row>
    <row r="5" spans="1:9" ht="12.75">
      <c r="A5" s="29"/>
      <c r="B5" s="30">
        <f>B4-TRUNC(B4)</f>
        <v>0.07812400000000008</v>
      </c>
      <c r="C5" s="48">
        <f>C3+A4/10</f>
        <v>0.1</v>
      </c>
      <c r="D5" s="31">
        <v>2</v>
      </c>
      <c r="F5" s="29"/>
      <c r="G5" s="30">
        <f>G4-TRUNC(G4)</f>
        <v>0.9218740000000001</v>
      </c>
      <c r="H5" s="48">
        <f>H3+F4/10</f>
        <v>0.1</v>
      </c>
      <c r="I5" s="31">
        <v>2</v>
      </c>
    </row>
    <row r="6" spans="1:9" ht="12.75">
      <c r="A6" s="29">
        <f>B6-B7</f>
        <v>0</v>
      </c>
      <c r="B6" s="30">
        <f>B5*2</f>
        <v>0.15624800000000016</v>
      </c>
      <c r="C6" s="48"/>
      <c r="D6" s="31"/>
      <c r="F6" s="29">
        <f>G6-G7</f>
        <v>1</v>
      </c>
      <c r="G6" s="30">
        <f>G5*2</f>
        <v>1.8437480000000002</v>
      </c>
      <c r="H6" s="48"/>
      <c r="I6" s="31"/>
    </row>
    <row r="7" spans="1:9" ht="12.75">
      <c r="A7" s="29"/>
      <c r="B7" s="30">
        <f>B6-TRUNC(B6)</f>
        <v>0.15624800000000016</v>
      </c>
      <c r="C7" s="48">
        <f>C5+A6/100</f>
        <v>0.1</v>
      </c>
      <c r="D7" s="31">
        <v>3</v>
      </c>
      <c r="F7" s="29"/>
      <c r="G7" s="30">
        <f>G6-TRUNC(G6)</f>
        <v>0.8437480000000002</v>
      </c>
      <c r="H7" s="48">
        <f>H5+F6/100</f>
        <v>0.11</v>
      </c>
      <c r="I7" s="31">
        <v>3</v>
      </c>
    </row>
    <row r="8" spans="1:9" ht="12.75">
      <c r="A8" s="29">
        <f>B8-B9</f>
        <v>0</v>
      </c>
      <c r="B8" s="30">
        <f>B7*2</f>
        <v>0.31249600000000033</v>
      </c>
      <c r="C8" s="48"/>
      <c r="D8" s="31"/>
      <c r="F8" s="29">
        <f>G8-G9</f>
        <v>1</v>
      </c>
      <c r="G8" s="30">
        <f>G7*2</f>
        <v>1.6874960000000003</v>
      </c>
      <c r="H8" s="48"/>
      <c r="I8" s="31"/>
    </row>
    <row r="9" spans="1:9" ht="12.75">
      <c r="A9" s="29"/>
      <c r="B9" s="30">
        <f>B8-TRUNC(B8)</f>
        <v>0.31249600000000033</v>
      </c>
      <c r="C9" s="48">
        <f>C7+A8/1000</f>
        <v>0.1</v>
      </c>
      <c r="D9" s="31">
        <v>4</v>
      </c>
      <c r="F9" s="29"/>
      <c r="G9" s="30">
        <f>G8-TRUNC(G8)</f>
        <v>0.6874960000000003</v>
      </c>
      <c r="H9" s="48">
        <f>H7+F8/1000</f>
        <v>0.111</v>
      </c>
      <c r="I9" s="31">
        <v>4</v>
      </c>
    </row>
    <row r="10" spans="1:9" ht="12.75">
      <c r="A10" s="29">
        <f>B10-B11</f>
        <v>0</v>
      </c>
      <c r="B10" s="30">
        <f>B9*2</f>
        <v>0.6249920000000007</v>
      </c>
      <c r="C10" s="48"/>
      <c r="D10" s="31"/>
      <c r="F10" s="29">
        <f>G10-G11</f>
        <v>1</v>
      </c>
      <c r="G10" s="30">
        <f>G9*2</f>
        <v>1.3749920000000007</v>
      </c>
      <c r="H10" s="48"/>
      <c r="I10" s="31"/>
    </row>
    <row r="11" spans="1:9" ht="12.75">
      <c r="A11" s="29"/>
      <c r="B11" s="30">
        <f>B10-TRUNC(B10)</f>
        <v>0.6249920000000007</v>
      </c>
      <c r="C11" s="48">
        <f>C9+A10/10000</f>
        <v>0.1</v>
      </c>
      <c r="D11" s="31">
        <v>5</v>
      </c>
      <c r="F11" s="29"/>
      <c r="G11" s="30">
        <f>G10-TRUNC(G10)</f>
        <v>0.37499200000000066</v>
      </c>
      <c r="H11" s="48">
        <f>H9+F10/10000</f>
        <v>0.1111</v>
      </c>
      <c r="I11" s="31">
        <v>5</v>
      </c>
    </row>
    <row r="12" spans="1:9" ht="12.75">
      <c r="A12" s="29">
        <f>B12-B13</f>
        <v>1</v>
      </c>
      <c r="B12" s="30">
        <f>B11*2</f>
        <v>1.2499840000000013</v>
      </c>
      <c r="C12" s="48"/>
      <c r="D12" s="31"/>
      <c r="F12" s="29">
        <f>G12-G13</f>
        <v>0</v>
      </c>
      <c r="G12" s="30">
        <f>G11*2</f>
        <v>0.7499840000000013</v>
      </c>
      <c r="H12" s="48"/>
      <c r="I12" s="31"/>
    </row>
    <row r="13" spans="1:9" ht="12.75">
      <c r="A13" s="29"/>
      <c r="B13" s="30">
        <f>B12-TRUNC(B12)</f>
        <v>0.24998400000000132</v>
      </c>
      <c r="C13" s="48">
        <f>C11+A12/100000</f>
        <v>0.10001</v>
      </c>
      <c r="D13" s="31">
        <v>6</v>
      </c>
      <c r="F13" s="29"/>
      <c r="G13" s="30">
        <f>G12-TRUNC(G12)</f>
        <v>0.7499840000000013</v>
      </c>
      <c r="H13" s="48">
        <f>H11+F12/100000</f>
        <v>0.1111</v>
      </c>
      <c r="I13" s="31">
        <v>6</v>
      </c>
    </row>
    <row r="14" spans="1:9" ht="12.75">
      <c r="A14" s="29">
        <f>B14-B15</f>
        <v>0</v>
      </c>
      <c r="B14" s="30">
        <f>B13*2</f>
        <v>0.49996800000000263</v>
      </c>
      <c r="C14" s="48"/>
      <c r="D14" s="31"/>
      <c r="F14" s="29">
        <f>G14-G15</f>
        <v>1</v>
      </c>
      <c r="G14" s="30">
        <f>G13*2</f>
        <v>1.4999680000000026</v>
      </c>
      <c r="H14" s="48"/>
      <c r="I14" s="31"/>
    </row>
    <row r="15" spans="1:9" ht="12.75">
      <c r="A15" s="29"/>
      <c r="B15" s="30">
        <f>B14-TRUNC(B14)</f>
        <v>0.49996800000000263</v>
      </c>
      <c r="C15" s="48">
        <f>C13+A14/1000000</f>
        <v>0.10001</v>
      </c>
      <c r="D15" s="31">
        <v>7</v>
      </c>
      <c r="F15" s="29"/>
      <c r="G15" s="30">
        <f>G14-TRUNC(G14)</f>
        <v>0.49996800000000263</v>
      </c>
      <c r="H15" s="48">
        <f>H13+F14/1000000</f>
        <v>0.111101</v>
      </c>
      <c r="I15" s="31">
        <v>7</v>
      </c>
    </row>
    <row r="16" spans="1:9" ht="12.75">
      <c r="A16" s="29">
        <f>B16-B17</f>
        <v>0</v>
      </c>
      <c r="B16" s="30">
        <f>B15*2</f>
        <v>0.9999360000000053</v>
      </c>
      <c r="C16" s="48"/>
      <c r="D16" s="31"/>
      <c r="F16" s="29">
        <f>G16-G17</f>
        <v>0</v>
      </c>
      <c r="G16" s="30">
        <f>G15*2</f>
        <v>0.9999360000000053</v>
      </c>
      <c r="H16" s="48"/>
      <c r="I16" s="31"/>
    </row>
    <row r="17" spans="1:9" ht="12.75">
      <c r="A17" s="29"/>
      <c r="B17" s="98">
        <f>B16-TRUNC(B16)</f>
        <v>0.9999360000000053</v>
      </c>
      <c r="C17" s="48">
        <f>C15+A16/10000000</f>
        <v>0.10001</v>
      </c>
      <c r="D17" s="31">
        <v>8</v>
      </c>
      <c r="F17" s="29"/>
      <c r="G17" s="30">
        <f>G16-TRUNC(G16)</f>
        <v>0.9999360000000053</v>
      </c>
      <c r="H17" s="48">
        <f>H15+F16/10000000</f>
        <v>0.111101</v>
      </c>
      <c r="I17" s="31">
        <v>8</v>
      </c>
    </row>
    <row r="18" spans="1:9" ht="12.75">
      <c r="A18" s="29">
        <f>B18-B19</f>
        <v>1</v>
      </c>
      <c r="B18" s="30">
        <f>B17*2</f>
        <v>1.9998720000000105</v>
      </c>
      <c r="C18" s="48"/>
      <c r="D18" s="40"/>
      <c r="E18" s="36"/>
      <c r="F18" s="29">
        <f>G18-G19</f>
        <v>1</v>
      </c>
      <c r="G18" s="30">
        <f>G17*2</f>
        <v>1.9998720000000105</v>
      </c>
      <c r="H18" s="48"/>
      <c r="I18" s="40"/>
    </row>
    <row r="19" spans="1:9" ht="12.75">
      <c r="A19" s="29"/>
      <c r="B19" s="30">
        <f>B18-TRUNC(B18)</f>
        <v>0.9998720000000105</v>
      </c>
      <c r="C19" s="49">
        <f>C17+A18/100000000</f>
        <v>0.10001001</v>
      </c>
      <c r="D19" s="40">
        <v>9</v>
      </c>
      <c r="E19" s="36"/>
      <c r="F19" s="29"/>
      <c r="G19" s="30">
        <f>G18-TRUNC(G18)</f>
        <v>0.9998720000000105</v>
      </c>
      <c r="H19" s="49">
        <f>H17+F18/100000000</f>
        <v>0.11110101</v>
      </c>
      <c r="I19" s="40">
        <v>9</v>
      </c>
    </row>
    <row r="20" spans="1:9" ht="12.75">
      <c r="A20" s="41"/>
      <c r="B20" s="32"/>
      <c r="C20" s="32"/>
      <c r="D20" s="42"/>
      <c r="E20" s="36"/>
      <c r="F20" s="41"/>
      <c r="G20" s="32"/>
      <c r="H20" s="32"/>
      <c r="I20" s="42"/>
    </row>
    <row r="21" spans="1:9" ht="12.75">
      <c r="A21" s="34"/>
      <c r="B21" s="35"/>
      <c r="C21" s="35"/>
      <c r="D21" s="36"/>
      <c r="E21" s="36"/>
      <c r="F21" s="37"/>
      <c r="G21" s="36"/>
      <c r="H21" s="36"/>
      <c r="I21" s="36"/>
    </row>
    <row r="22" spans="1:9" ht="12.75">
      <c r="A22" s="34"/>
      <c r="B22" s="35"/>
      <c r="C22" s="35"/>
      <c r="D22" s="36"/>
      <c r="E22" s="36"/>
      <c r="F22" s="37"/>
      <c r="G22" s="36"/>
      <c r="H22" s="36"/>
      <c r="I22" s="36"/>
    </row>
    <row r="23" spans="1:6" ht="12.75">
      <c r="A23" s="15">
        <f>3!I14</f>
        <v>0.546875</v>
      </c>
      <c r="F23" s="15">
        <f>3!I15</f>
        <v>0.953125</v>
      </c>
    </row>
    <row r="24" spans="1:9" ht="12.75">
      <c r="A24" s="43" t="s">
        <v>29</v>
      </c>
      <c r="B24" s="38" t="s">
        <v>23</v>
      </c>
      <c r="C24" s="38" t="s">
        <v>26</v>
      </c>
      <c r="D24" s="39" t="s">
        <v>27</v>
      </c>
      <c r="F24" s="43" t="s">
        <v>29</v>
      </c>
      <c r="G24" s="38" t="s">
        <v>23</v>
      </c>
      <c r="H24" s="38" t="s">
        <v>26</v>
      </c>
      <c r="I24" s="39" t="s">
        <v>27</v>
      </c>
    </row>
    <row r="25" spans="1:9" ht="12.75">
      <c r="A25" s="29"/>
      <c r="B25" s="30">
        <f>A23</f>
        <v>0.546875</v>
      </c>
      <c r="C25" s="48">
        <v>0</v>
      </c>
      <c r="D25" s="31">
        <v>1</v>
      </c>
      <c r="F25" s="29"/>
      <c r="G25" s="30">
        <f>F23</f>
        <v>0.953125</v>
      </c>
      <c r="H25" s="48">
        <v>0</v>
      </c>
      <c r="I25" s="31">
        <v>1</v>
      </c>
    </row>
    <row r="26" spans="1:9" ht="12.75">
      <c r="A26" s="29">
        <f>B26-B27</f>
        <v>1</v>
      </c>
      <c r="B26" s="30">
        <f>B25*2</f>
        <v>1.09375</v>
      </c>
      <c r="C26" s="48"/>
      <c r="D26" s="31"/>
      <c r="F26" s="29">
        <f>G26-G27</f>
        <v>1</v>
      </c>
      <c r="G26" s="30">
        <f>G25*2</f>
        <v>1.90625</v>
      </c>
      <c r="H26" s="48"/>
      <c r="I26" s="31"/>
    </row>
    <row r="27" spans="1:9" ht="12.75">
      <c r="A27" s="29"/>
      <c r="B27" s="30">
        <f>B26-TRUNC(B26)</f>
        <v>0.09375</v>
      </c>
      <c r="C27" s="48">
        <f>C25+A26/10</f>
        <v>0.1</v>
      </c>
      <c r="D27" s="31">
        <v>2</v>
      </c>
      <c r="F27" s="29"/>
      <c r="G27" s="30">
        <f>G26-TRUNC(G26)</f>
        <v>0.90625</v>
      </c>
      <c r="H27" s="48">
        <f>H25+F26/10</f>
        <v>0.1</v>
      </c>
      <c r="I27" s="31">
        <v>2</v>
      </c>
    </row>
    <row r="28" spans="1:9" ht="12.75">
      <c r="A28" s="29">
        <f>B28-B29</f>
        <v>0</v>
      </c>
      <c r="B28" s="30">
        <f>B27*2</f>
        <v>0.1875</v>
      </c>
      <c r="C28" s="48"/>
      <c r="D28" s="31"/>
      <c r="F28" s="29">
        <f>G28-G29</f>
        <v>1</v>
      </c>
      <c r="G28" s="30">
        <f>G27*2</f>
        <v>1.8125</v>
      </c>
      <c r="H28" s="48"/>
      <c r="I28" s="31"/>
    </row>
    <row r="29" spans="1:9" ht="12.75">
      <c r="A29" s="29"/>
      <c r="B29" s="30">
        <f>B28-TRUNC(B28)</f>
        <v>0.1875</v>
      </c>
      <c r="C29" s="48">
        <f>C27+A28/100</f>
        <v>0.1</v>
      </c>
      <c r="D29" s="31">
        <v>3</v>
      </c>
      <c r="F29" s="29"/>
      <c r="G29" s="30">
        <f>G28-TRUNC(G28)</f>
        <v>0.8125</v>
      </c>
      <c r="H29" s="48">
        <f>H27+F28/100</f>
        <v>0.11</v>
      </c>
      <c r="I29" s="31">
        <v>3</v>
      </c>
    </row>
    <row r="30" spans="1:9" ht="12.75">
      <c r="A30" s="29">
        <f>B30-B31</f>
        <v>0</v>
      </c>
      <c r="B30" s="30">
        <f>B29*2</f>
        <v>0.375</v>
      </c>
      <c r="C30" s="48"/>
      <c r="D30" s="31"/>
      <c r="F30" s="29">
        <f>G30-G31</f>
        <v>1</v>
      </c>
      <c r="G30" s="30">
        <f>G29*2</f>
        <v>1.625</v>
      </c>
      <c r="H30" s="48"/>
      <c r="I30" s="31"/>
    </row>
    <row r="31" spans="1:9" ht="12.75">
      <c r="A31" s="29"/>
      <c r="B31" s="30">
        <f>B30-TRUNC(B30)</f>
        <v>0.375</v>
      </c>
      <c r="C31" s="48">
        <f>C29+A30/1000</f>
        <v>0.1</v>
      </c>
      <c r="D31" s="31">
        <v>4</v>
      </c>
      <c r="F31" s="29"/>
      <c r="G31" s="30">
        <f>G30-TRUNC(G30)</f>
        <v>0.625</v>
      </c>
      <c r="H31" s="48">
        <f>H29+F30/1000</f>
        <v>0.111</v>
      </c>
      <c r="I31" s="31">
        <v>4</v>
      </c>
    </row>
    <row r="32" spans="1:9" ht="12.75">
      <c r="A32" s="29">
        <f>B32-B33</f>
        <v>0</v>
      </c>
      <c r="B32" s="30">
        <f>B31*2</f>
        <v>0.75</v>
      </c>
      <c r="C32" s="48"/>
      <c r="D32" s="31"/>
      <c r="F32" s="29">
        <f>G32-G33</f>
        <v>1</v>
      </c>
      <c r="G32" s="30">
        <f>G31*2</f>
        <v>1.25</v>
      </c>
      <c r="H32" s="48"/>
      <c r="I32" s="31"/>
    </row>
    <row r="33" spans="1:9" ht="12.75">
      <c r="A33" s="29"/>
      <c r="B33" s="30">
        <f>B32-TRUNC(B32)</f>
        <v>0.75</v>
      </c>
      <c r="C33" s="48">
        <f>C31+A32/10000</f>
        <v>0.1</v>
      </c>
      <c r="D33" s="31">
        <v>5</v>
      </c>
      <c r="F33" s="29"/>
      <c r="G33" s="30">
        <f>G32-TRUNC(G32)</f>
        <v>0.25</v>
      </c>
      <c r="H33" s="48">
        <f>H31+F32/10000</f>
        <v>0.1111</v>
      </c>
      <c r="I33" s="31">
        <v>5</v>
      </c>
    </row>
    <row r="34" spans="1:9" ht="12.75">
      <c r="A34" s="29">
        <f>B34-B35</f>
        <v>1</v>
      </c>
      <c r="B34" s="30">
        <f>B33*2</f>
        <v>1.5</v>
      </c>
      <c r="C34" s="48"/>
      <c r="D34" s="31"/>
      <c r="F34" s="29">
        <f>G34-G35</f>
        <v>0</v>
      </c>
      <c r="G34" s="30">
        <f>G33*2</f>
        <v>0.5</v>
      </c>
      <c r="H34" s="48"/>
      <c r="I34" s="31"/>
    </row>
    <row r="35" spans="1:9" ht="12.75">
      <c r="A35" s="29"/>
      <c r="B35" s="30">
        <f>B34-TRUNC(B34)</f>
        <v>0.5</v>
      </c>
      <c r="C35" s="48">
        <f>C33+A34/100000</f>
        <v>0.10001</v>
      </c>
      <c r="D35" s="31">
        <v>6</v>
      </c>
      <c r="F35" s="29"/>
      <c r="G35" s="30">
        <f>G34-TRUNC(G34)</f>
        <v>0.5</v>
      </c>
      <c r="H35" s="48">
        <f>H33+F34/100000</f>
        <v>0.1111</v>
      </c>
      <c r="I35" s="31">
        <v>6</v>
      </c>
    </row>
    <row r="36" spans="1:9" ht="12.75">
      <c r="A36" s="29">
        <f>B36-B37</f>
        <v>1</v>
      </c>
      <c r="B36" s="30">
        <f>B35*2</f>
        <v>1</v>
      </c>
      <c r="C36" s="48"/>
      <c r="D36" s="31"/>
      <c r="F36" s="29">
        <f>G36-G37</f>
        <v>1</v>
      </c>
      <c r="G36" s="30">
        <f>G35*2</f>
        <v>1</v>
      </c>
      <c r="H36" s="48"/>
      <c r="I36" s="31"/>
    </row>
    <row r="37" spans="1:9" ht="12.75">
      <c r="A37" s="29"/>
      <c r="B37" s="30">
        <f>B36-TRUNC(B36)</f>
        <v>0</v>
      </c>
      <c r="C37" s="48">
        <f>C35+A36/1000000</f>
        <v>0.100011</v>
      </c>
      <c r="D37" s="31">
        <v>7</v>
      </c>
      <c r="F37" s="29"/>
      <c r="G37" s="30">
        <f>G36-TRUNC(G36)</f>
        <v>0</v>
      </c>
      <c r="H37" s="48">
        <f>H35+F36/1000000</f>
        <v>0.111101</v>
      </c>
      <c r="I37" s="31">
        <v>7</v>
      </c>
    </row>
    <row r="38" spans="1:9" ht="12.75">
      <c r="A38" s="29">
        <f>B38-B39</f>
        <v>0</v>
      </c>
      <c r="B38" s="30">
        <f>B37*2</f>
        <v>0</v>
      </c>
      <c r="C38" s="48"/>
      <c r="D38" s="31"/>
      <c r="F38" s="29">
        <f>G38-G39</f>
        <v>0</v>
      </c>
      <c r="G38" s="30">
        <f>G37*2</f>
        <v>0</v>
      </c>
      <c r="H38" s="48"/>
      <c r="I38" s="31"/>
    </row>
    <row r="39" spans="1:9" ht="12.75">
      <c r="A39" s="29"/>
      <c r="B39" s="30">
        <f>B38-TRUNC(B38)</f>
        <v>0</v>
      </c>
      <c r="C39" s="48">
        <f>C37+A38/10000000</f>
        <v>0.100011</v>
      </c>
      <c r="D39" s="31">
        <v>8</v>
      </c>
      <c r="F39" s="29"/>
      <c r="G39" s="30">
        <f>G38-TRUNC(G38)</f>
        <v>0</v>
      </c>
      <c r="H39" s="48">
        <f>H37+F38/10000000</f>
        <v>0.111101</v>
      </c>
      <c r="I39" s="31">
        <v>8</v>
      </c>
    </row>
    <row r="40" spans="1:9" ht="12.75">
      <c r="A40" s="29">
        <f>B40-B41</f>
        <v>0</v>
      </c>
      <c r="B40" s="30">
        <f>B39*2</f>
        <v>0</v>
      </c>
      <c r="C40" s="48"/>
      <c r="D40" s="40"/>
      <c r="E40" s="36"/>
      <c r="F40" s="29">
        <f>G40-G41</f>
        <v>0</v>
      </c>
      <c r="G40" s="30">
        <f>G39*2</f>
        <v>0</v>
      </c>
      <c r="H40" s="48"/>
      <c r="I40" s="40"/>
    </row>
    <row r="41" spans="1:9" ht="12.75">
      <c r="A41" s="29"/>
      <c r="B41" s="30">
        <f>B40-TRUNC(B40)</f>
        <v>0</v>
      </c>
      <c r="C41" s="49">
        <f>C39+A40/100000000</f>
        <v>0.100011</v>
      </c>
      <c r="D41" s="40">
        <v>9</v>
      </c>
      <c r="E41" s="36"/>
      <c r="F41" s="29"/>
      <c r="G41" s="30">
        <f>G40-TRUNC(G40)</f>
        <v>0</v>
      </c>
      <c r="H41" s="49">
        <f>H39+F40/100000000</f>
        <v>0.111101</v>
      </c>
      <c r="I41" s="40">
        <v>9</v>
      </c>
    </row>
    <row r="42" spans="1:9" ht="12.75">
      <c r="A42" s="41"/>
      <c r="B42" s="32"/>
      <c r="C42" s="32"/>
      <c r="D42" s="42"/>
      <c r="E42" s="36"/>
      <c r="F42" s="41"/>
      <c r="G42" s="32"/>
      <c r="H42" s="32"/>
      <c r="I42" s="4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33"/>
  <sheetViews>
    <sheetView workbookViewId="0" topLeftCell="A1">
      <selection activeCell="P5" sqref="P5"/>
    </sheetView>
  </sheetViews>
  <sheetFormatPr defaultColWidth="9.00390625" defaultRowHeight="12.75"/>
  <cols>
    <col min="1" max="1" width="2.875" style="0" customWidth="1"/>
    <col min="2" max="2" width="2.25390625" style="0" bestFit="1" customWidth="1"/>
    <col min="3" max="3" width="5.00390625" style="0" customWidth="1"/>
    <col min="4" max="4" width="10.00390625" style="0" customWidth="1"/>
    <col min="5" max="5" width="3.00390625" style="0" customWidth="1"/>
    <col min="6" max="6" width="2.25390625" style="0" customWidth="1"/>
    <col min="7" max="13" width="2.00390625" style="0" bestFit="1" customWidth="1"/>
    <col min="14" max="14" width="7.75390625" style="0" customWidth="1"/>
    <col min="15" max="15" width="3.125" style="0" bestFit="1" customWidth="1"/>
    <col min="16" max="16" width="9.875" style="0" customWidth="1"/>
    <col min="17" max="17" width="12.25390625" style="0" customWidth="1"/>
    <col min="18" max="18" width="2.625" style="0" customWidth="1"/>
    <col min="20" max="20" width="2.875" style="0" customWidth="1"/>
    <col min="21" max="28" width="2.00390625" style="0" bestFit="1" customWidth="1"/>
  </cols>
  <sheetData>
    <row r="2" spans="3:17" ht="12.75">
      <c r="C2" s="45" t="s">
        <v>30</v>
      </c>
      <c r="D2" s="45" t="s">
        <v>31</v>
      </c>
      <c r="N2" s="46"/>
      <c r="P2" s="45" t="s">
        <v>30</v>
      </c>
      <c r="Q2" s="45" t="s">
        <v>31</v>
      </c>
    </row>
    <row r="3" spans="2:28" ht="12.75">
      <c r="B3" s="18" t="s">
        <v>4</v>
      </c>
      <c r="C3" s="19">
        <f>4!O1</f>
        <v>138</v>
      </c>
      <c r="D3" s="19">
        <f>4!Q1</f>
        <v>10001010</v>
      </c>
      <c r="F3" s="11">
        <f>TRUNC(MOD(D3,100000000)/10000000)</f>
        <v>1</v>
      </c>
      <c r="G3" s="11">
        <f>TRUNC(MOD(D3,10000000)/1000000)</f>
        <v>0</v>
      </c>
      <c r="H3" s="11">
        <f>TRUNC(MOD(D3,1000000)/100000)</f>
        <v>0</v>
      </c>
      <c r="I3" s="11">
        <f>TRUNC(MOD(D3,100000)/10000)</f>
        <v>0</v>
      </c>
      <c r="J3" s="11">
        <f>TRUNC(MOD(D3,10000)/1000)</f>
        <v>1</v>
      </c>
      <c r="K3" s="11">
        <f>TRUNC(MOD(D3,1000)/100)</f>
        <v>0</v>
      </c>
      <c r="L3" s="11">
        <f>TRUNC(MOD(D3,100)/10)</f>
        <v>1</v>
      </c>
      <c r="M3" s="11">
        <f>MOD(D3,10)</f>
        <v>0</v>
      </c>
      <c r="N3" s="46"/>
      <c r="O3" s="18" t="s">
        <v>10</v>
      </c>
      <c r="P3" s="10">
        <f>3!I12</f>
        <v>0.539062</v>
      </c>
      <c r="Q3" s="51">
        <f>5!C19</f>
        <v>0.10001001</v>
      </c>
      <c r="S3" s="28">
        <f>Q3*100000000</f>
        <v>10001001</v>
      </c>
      <c r="U3" s="11">
        <f>TRUNC(MOD(S3,100000000)/10000000)</f>
        <v>1</v>
      </c>
      <c r="V3" s="11">
        <f>TRUNC(MOD(S3,10000000)/1000000)</f>
        <v>0</v>
      </c>
      <c r="W3" s="11">
        <f>TRUNC(MOD(S3,1000000)/100000)</f>
        <v>0</v>
      </c>
      <c r="X3" s="11">
        <f>TRUNC(MOD(S3,100000)/10000)</f>
        <v>0</v>
      </c>
      <c r="Y3" s="11">
        <f>TRUNC(MOD(S3,10000)/1000)</f>
        <v>1</v>
      </c>
      <c r="Z3" s="11">
        <f>TRUNC(MOD(S3,1000)/100)</f>
        <v>0</v>
      </c>
      <c r="AA3" s="11">
        <f>TRUNC(MOD(S3,100)/10)</f>
        <v>0</v>
      </c>
      <c r="AB3" s="11">
        <f>MOD(S3,10)</f>
        <v>1</v>
      </c>
    </row>
    <row r="4" spans="2:28" ht="12.75">
      <c r="B4" s="18" t="s">
        <v>5</v>
      </c>
      <c r="C4" s="19">
        <f>4!O2</f>
        <v>246</v>
      </c>
      <c r="D4" s="19">
        <f>4!Q2</f>
        <v>11110110</v>
      </c>
      <c r="F4" s="11">
        <f>TRUNC(MOD(D4,100000000)/10000000)</f>
        <v>1</v>
      </c>
      <c r="G4" s="11">
        <f>TRUNC(MOD(D4,10000000)/1000000)</f>
        <v>1</v>
      </c>
      <c r="H4" s="11">
        <f>TRUNC(MOD(D4,1000000)/100000)</f>
        <v>1</v>
      </c>
      <c r="I4" s="11">
        <f>TRUNC(MOD(D4,100000)/10000)</f>
        <v>1</v>
      </c>
      <c r="J4" s="11">
        <f>TRUNC(MOD(D4,10000)/1000)</f>
        <v>0</v>
      </c>
      <c r="K4" s="11">
        <f>TRUNC(MOD(D4,1000)/100)</f>
        <v>1</v>
      </c>
      <c r="L4" s="11">
        <f>TRUNC(MOD(D4,100)/10)</f>
        <v>1</v>
      </c>
      <c r="M4" s="11">
        <f>MOD(D4,10)</f>
        <v>0</v>
      </c>
      <c r="N4" s="46"/>
      <c r="O4" s="18" t="s">
        <v>11</v>
      </c>
      <c r="P4" s="10">
        <f>3!I13</f>
        <v>0.960937</v>
      </c>
      <c r="Q4" s="51">
        <f>5!H19</f>
        <v>0.11110101</v>
      </c>
      <c r="S4" s="28">
        <f>Q4*100000000</f>
        <v>11110101</v>
      </c>
      <c r="U4" s="11">
        <f>TRUNC(MOD(S4,100000000)/10000000)</f>
        <v>1</v>
      </c>
      <c r="V4" s="11">
        <f>TRUNC(MOD(S4,10000000)/1000000)</f>
        <v>1</v>
      </c>
      <c r="W4" s="11">
        <f>TRUNC(MOD(S4,1000000)/100000)</f>
        <v>1</v>
      </c>
      <c r="X4" s="11">
        <f>TRUNC(MOD(S4,100000)/10000)</f>
        <v>1</v>
      </c>
      <c r="Y4" s="11">
        <f>TRUNC(MOD(S4,10000)/1000)</f>
        <v>0</v>
      </c>
      <c r="Z4" s="11">
        <f>TRUNC(MOD(S4,1000)/100)</f>
        <v>1</v>
      </c>
      <c r="AA4" s="11">
        <f>TRUNC(MOD(S4,100)/10)</f>
        <v>0</v>
      </c>
      <c r="AB4" s="11">
        <f>MOD(S4,10)</f>
        <v>1</v>
      </c>
    </row>
    <row r="5" spans="2:28" ht="12.75">
      <c r="B5" s="18" t="s">
        <v>6</v>
      </c>
      <c r="C5" s="19">
        <f>4!O3</f>
        <v>140</v>
      </c>
      <c r="D5" s="19">
        <f>4!Q3</f>
        <v>10001100</v>
      </c>
      <c r="F5" s="11">
        <f>TRUNC(MOD(D5,100000000)/10000000)</f>
        <v>1</v>
      </c>
      <c r="G5" s="11">
        <f>TRUNC(MOD(D5,10000000)/1000000)</f>
        <v>0</v>
      </c>
      <c r="H5" s="11">
        <f>TRUNC(MOD(D5,1000000)/100000)</f>
        <v>0</v>
      </c>
      <c r="I5" s="11">
        <f>TRUNC(MOD(D5,100000)/10000)</f>
        <v>0</v>
      </c>
      <c r="J5" s="11">
        <f>TRUNC(MOD(D5,10000)/1000)</f>
        <v>1</v>
      </c>
      <c r="K5" s="11">
        <f>TRUNC(MOD(D5,1000)/100)</f>
        <v>1</v>
      </c>
      <c r="L5" s="11">
        <f>TRUNC(MOD(D5,100)/10)</f>
        <v>0</v>
      </c>
      <c r="M5" s="11">
        <f>MOD(D5,10)</f>
        <v>0</v>
      </c>
      <c r="N5" s="46"/>
      <c r="O5" s="18" t="s">
        <v>12</v>
      </c>
      <c r="P5" s="10">
        <f>3!I14</f>
        <v>0.546875</v>
      </c>
      <c r="Q5" s="51">
        <f>5!C41</f>
        <v>0.100011</v>
      </c>
      <c r="S5" s="28">
        <f>Q5*100000000</f>
        <v>10001100</v>
      </c>
      <c r="U5" s="11">
        <f>TRUNC(MOD(S5,100000000)/10000000)</f>
        <v>1</v>
      </c>
      <c r="V5" s="11">
        <f>TRUNC(MOD(S5,10000000)/1000000)</f>
        <v>0</v>
      </c>
      <c r="W5" s="11">
        <f>TRUNC(MOD(S5,1000000)/100000)</f>
        <v>0</v>
      </c>
      <c r="X5" s="11">
        <f>TRUNC(MOD(S5,100000)/10000)</f>
        <v>0</v>
      </c>
      <c r="Y5" s="11">
        <f>TRUNC(MOD(S5,10000)/1000)</f>
        <v>1</v>
      </c>
      <c r="Z5" s="11">
        <f>TRUNC(MOD(S5,1000)/100)</f>
        <v>1</v>
      </c>
      <c r="AA5" s="11">
        <f>TRUNC(MOD(S5,100)/10)</f>
        <v>0</v>
      </c>
      <c r="AB5" s="11">
        <f>MOD(S5,10)</f>
        <v>0</v>
      </c>
    </row>
    <row r="6" spans="2:28" ht="12.75">
      <c r="B6" s="18" t="s">
        <v>7</v>
      </c>
      <c r="C6" s="19">
        <f>4!O4</f>
        <v>244</v>
      </c>
      <c r="D6" s="19">
        <f>4!Q4</f>
        <v>11110100</v>
      </c>
      <c r="F6" s="11">
        <f>TRUNC(MOD(D6,100000000)/10000000)</f>
        <v>1</v>
      </c>
      <c r="G6" s="11">
        <f>TRUNC(MOD(D6,10000000)/1000000)</f>
        <v>1</v>
      </c>
      <c r="H6" s="11">
        <f>TRUNC(MOD(D6,1000000)/100000)</f>
        <v>1</v>
      </c>
      <c r="I6" s="11">
        <f>TRUNC(MOD(D6,100000)/10000)</f>
        <v>1</v>
      </c>
      <c r="J6" s="11">
        <f>TRUNC(MOD(D6,10000)/1000)</f>
        <v>0</v>
      </c>
      <c r="K6" s="11">
        <f>TRUNC(MOD(D6,1000)/100)</f>
        <v>1</v>
      </c>
      <c r="L6" s="11">
        <f>TRUNC(MOD(D6,100)/10)</f>
        <v>0</v>
      </c>
      <c r="M6" s="11">
        <f>MOD(D6,10)</f>
        <v>0</v>
      </c>
      <c r="N6" s="46"/>
      <c r="O6" s="18" t="s">
        <v>13</v>
      </c>
      <c r="P6" s="10">
        <f>3!I15</f>
        <v>0.953125</v>
      </c>
      <c r="Q6" s="51">
        <f>5!H41</f>
        <v>0.111101</v>
      </c>
      <c r="S6" s="28">
        <f>Q6*100000000</f>
        <v>11110100</v>
      </c>
      <c r="U6" s="11">
        <f>TRUNC(MOD(S6,100000000)/10000000)</f>
        <v>1</v>
      </c>
      <c r="V6" s="11">
        <f>TRUNC(MOD(S6,10000000)/1000000)</f>
        <v>1</v>
      </c>
      <c r="W6" s="11">
        <f>TRUNC(MOD(S6,1000000)/100000)</f>
        <v>1</v>
      </c>
      <c r="X6" s="11">
        <f>TRUNC(MOD(S6,100000)/10000)</f>
        <v>1</v>
      </c>
      <c r="Y6" s="11">
        <f>TRUNC(MOD(S6,10000)/1000)</f>
        <v>0</v>
      </c>
      <c r="Z6" s="11">
        <f>TRUNC(MOD(S6,1000)/100)</f>
        <v>1</v>
      </c>
      <c r="AA6" s="11">
        <f>TRUNC(MOD(S6,100)/10)</f>
        <v>0</v>
      </c>
      <c r="AB6" s="11">
        <f>MOD(S6,10)</f>
        <v>0</v>
      </c>
    </row>
    <row r="7" ht="12.75">
      <c r="N7" s="46"/>
    </row>
    <row r="8" ht="12.75">
      <c r="N8" s="46"/>
    </row>
    <row r="9" spans="2:28" ht="12.75">
      <c r="B9" s="18" t="s">
        <v>32</v>
      </c>
      <c r="C9" s="2"/>
      <c r="D9" s="50">
        <f>M9+10*L9+100*K9+1000*J9+10000*I9+100000*H9+1000000*G9+10000000*F9</f>
        <v>1110101</v>
      </c>
      <c r="F9" s="47">
        <f>IF(F3=1,0,1)</f>
        <v>0</v>
      </c>
      <c r="G9" s="47">
        <f aca="true" t="shared" si="0" ref="G9:M9">IF(G3=1,0,1)</f>
        <v>1</v>
      </c>
      <c r="H9" s="47">
        <f t="shared" si="0"/>
        <v>1</v>
      </c>
      <c r="I9" s="47">
        <f t="shared" si="0"/>
        <v>1</v>
      </c>
      <c r="J9" s="47">
        <f t="shared" si="0"/>
        <v>0</v>
      </c>
      <c r="K9" s="47">
        <f t="shared" si="0"/>
        <v>1</v>
      </c>
      <c r="L9" s="47">
        <f t="shared" si="0"/>
        <v>0</v>
      </c>
      <c r="M9" s="47">
        <f t="shared" si="0"/>
        <v>1</v>
      </c>
      <c r="N9" s="46"/>
      <c r="O9" s="18" t="s">
        <v>36</v>
      </c>
      <c r="Q9" s="53">
        <f>S9/100000000</f>
        <v>0.0111011</v>
      </c>
      <c r="S9" s="52">
        <f>AB9+10*AA9+100*Z9+1000*Y9+10000*X9+100000*W9+1000000*V9+10000000*U9</f>
        <v>1110110</v>
      </c>
      <c r="U9" s="47">
        <f>IF(U3=1,0,1)</f>
        <v>0</v>
      </c>
      <c r="V9" s="47">
        <f aca="true" t="shared" si="1" ref="V9:AB9">IF(V3=1,0,1)</f>
        <v>1</v>
      </c>
      <c r="W9" s="47">
        <f t="shared" si="1"/>
        <v>1</v>
      </c>
      <c r="X9" s="47">
        <f t="shared" si="1"/>
        <v>1</v>
      </c>
      <c r="Y9" s="47">
        <f t="shared" si="1"/>
        <v>0</v>
      </c>
      <c r="Z9" s="47">
        <f t="shared" si="1"/>
        <v>1</v>
      </c>
      <c r="AA9" s="47">
        <f t="shared" si="1"/>
        <v>1</v>
      </c>
      <c r="AB9" s="47">
        <f t="shared" si="1"/>
        <v>0</v>
      </c>
    </row>
    <row r="10" spans="2:28" ht="12.75">
      <c r="B10" s="18" t="s">
        <v>33</v>
      </c>
      <c r="C10" s="2"/>
      <c r="D10" s="50">
        <f>M10+10*L10+100*K10+1000*J10+10000*I10+100000*H10+1000000*G10+10000000*F10</f>
        <v>1001</v>
      </c>
      <c r="F10" s="47">
        <f>IF(F4=1,0,1)</f>
        <v>0</v>
      </c>
      <c r="G10" s="47">
        <f aca="true" t="shared" si="2" ref="G10:M10">IF(G4=1,0,1)</f>
        <v>0</v>
      </c>
      <c r="H10" s="47">
        <f t="shared" si="2"/>
        <v>0</v>
      </c>
      <c r="I10" s="47">
        <f t="shared" si="2"/>
        <v>0</v>
      </c>
      <c r="J10" s="47">
        <f t="shared" si="2"/>
        <v>1</v>
      </c>
      <c r="K10" s="47">
        <f t="shared" si="2"/>
        <v>0</v>
      </c>
      <c r="L10" s="47">
        <f t="shared" si="2"/>
        <v>0</v>
      </c>
      <c r="M10" s="47">
        <f t="shared" si="2"/>
        <v>1</v>
      </c>
      <c r="N10" s="46"/>
      <c r="O10" s="18" t="s">
        <v>37</v>
      </c>
      <c r="Q10" s="53">
        <f>S10/100000000</f>
        <v>1.01E-05</v>
      </c>
      <c r="S10" s="52">
        <f>AB10+10*AA10+100*Z10+1000*Y10+10000*X10+100000*W10+1000000*V10+10000000*U10</f>
        <v>1010</v>
      </c>
      <c r="U10" s="47">
        <f aca="true" t="shared" si="3" ref="U10:AB10">IF(U4=1,0,1)</f>
        <v>0</v>
      </c>
      <c r="V10" s="47">
        <f t="shared" si="3"/>
        <v>0</v>
      </c>
      <c r="W10" s="47">
        <f t="shared" si="3"/>
        <v>0</v>
      </c>
      <c r="X10" s="47">
        <f t="shared" si="3"/>
        <v>0</v>
      </c>
      <c r="Y10" s="47">
        <f t="shared" si="3"/>
        <v>1</v>
      </c>
      <c r="Z10" s="47">
        <f t="shared" si="3"/>
        <v>0</v>
      </c>
      <c r="AA10" s="47">
        <f t="shared" si="3"/>
        <v>1</v>
      </c>
      <c r="AB10" s="47">
        <f t="shared" si="3"/>
        <v>0</v>
      </c>
    </row>
    <row r="11" spans="2:28" ht="12.75">
      <c r="B11" s="18" t="s">
        <v>34</v>
      </c>
      <c r="C11" s="2"/>
      <c r="D11" s="50">
        <f>M11+10*L11+100*K11+1000*J11+10000*I11+100000*H11+1000000*G11+10000000*F11</f>
        <v>1110011</v>
      </c>
      <c r="F11" s="47">
        <f aca="true" t="shared" si="4" ref="F11:M11">IF(F5=1,0,1)</f>
        <v>0</v>
      </c>
      <c r="G11" s="47">
        <f t="shared" si="4"/>
        <v>1</v>
      </c>
      <c r="H11" s="47">
        <f t="shared" si="4"/>
        <v>1</v>
      </c>
      <c r="I11" s="47">
        <f t="shared" si="4"/>
        <v>1</v>
      </c>
      <c r="J11" s="47">
        <f t="shared" si="4"/>
        <v>0</v>
      </c>
      <c r="K11" s="47">
        <f t="shared" si="4"/>
        <v>0</v>
      </c>
      <c r="L11" s="47">
        <f t="shared" si="4"/>
        <v>1</v>
      </c>
      <c r="M11" s="47">
        <f t="shared" si="4"/>
        <v>1</v>
      </c>
      <c r="N11" s="46"/>
      <c r="O11" s="18" t="s">
        <v>38</v>
      </c>
      <c r="Q11" s="53">
        <f>S11/100000000</f>
        <v>0.01110011</v>
      </c>
      <c r="S11" s="52">
        <f>AB11+10*AA11+100*Z11+1000*Y11+10000*X11+100000*W11+1000000*V11+10000000*U11</f>
        <v>1110011</v>
      </c>
      <c r="U11" s="47">
        <f aca="true" t="shared" si="5" ref="U11:AB11">IF(U5=1,0,1)</f>
        <v>0</v>
      </c>
      <c r="V11" s="47">
        <f t="shared" si="5"/>
        <v>1</v>
      </c>
      <c r="W11" s="47">
        <f t="shared" si="5"/>
        <v>1</v>
      </c>
      <c r="X11" s="47">
        <f t="shared" si="5"/>
        <v>1</v>
      </c>
      <c r="Y11" s="47">
        <f t="shared" si="5"/>
        <v>0</v>
      </c>
      <c r="Z11" s="47">
        <f t="shared" si="5"/>
        <v>0</v>
      </c>
      <c r="AA11" s="47">
        <f t="shared" si="5"/>
        <v>1</v>
      </c>
      <c r="AB11" s="47">
        <f t="shared" si="5"/>
        <v>1</v>
      </c>
    </row>
    <row r="12" spans="2:28" ht="12.75">
      <c r="B12" s="18" t="s">
        <v>35</v>
      </c>
      <c r="C12" s="2"/>
      <c r="D12" s="50">
        <f>M12+10*L12+100*K12+1000*J12+10000*I12+100000*H12+1000000*G12+10000000*F12</f>
        <v>1011</v>
      </c>
      <c r="F12" s="47">
        <f aca="true" t="shared" si="6" ref="F12:M12">IF(F6=1,0,1)</f>
        <v>0</v>
      </c>
      <c r="G12" s="47">
        <f t="shared" si="6"/>
        <v>0</v>
      </c>
      <c r="H12" s="47">
        <f t="shared" si="6"/>
        <v>0</v>
      </c>
      <c r="I12" s="47">
        <f t="shared" si="6"/>
        <v>0</v>
      </c>
      <c r="J12" s="47">
        <f t="shared" si="6"/>
        <v>1</v>
      </c>
      <c r="K12" s="47">
        <f t="shared" si="6"/>
        <v>0</v>
      </c>
      <c r="L12" s="47">
        <f t="shared" si="6"/>
        <v>1</v>
      </c>
      <c r="M12" s="47">
        <f t="shared" si="6"/>
        <v>1</v>
      </c>
      <c r="N12" s="46"/>
      <c r="O12" s="18" t="s">
        <v>39</v>
      </c>
      <c r="Q12" s="53">
        <f>S12/100000000</f>
        <v>1.011E-05</v>
      </c>
      <c r="S12" s="52">
        <f>AB12+10*AA12+100*Z12+1000*Y12+10000*X12+100000*W12+1000000*V12+10000000*U12</f>
        <v>1011</v>
      </c>
      <c r="U12" s="47">
        <f aca="true" t="shared" si="7" ref="U12:AB12">IF(U6=1,0,1)</f>
        <v>0</v>
      </c>
      <c r="V12" s="47">
        <f t="shared" si="7"/>
        <v>0</v>
      </c>
      <c r="W12" s="47">
        <f t="shared" si="7"/>
        <v>0</v>
      </c>
      <c r="X12" s="47">
        <f t="shared" si="7"/>
        <v>0</v>
      </c>
      <c r="Y12" s="47">
        <f t="shared" si="7"/>
        <v>1</v>
      </c>
      <c r="Z12" s="47">
        <f t="shared" si="7"/>
        <v>0</v>
      </c>
      <c r="AA12" s="47">
        <f t="shared" si="7"/>
        <v>1</v>
      </c>
      <c r="AB12" s="47">
        <f t="shared" si="7"/>
        <v>1</v>
      </c>
    </row>
    <row r="13" spans="4:14" ht="12.75">
      <c r="D13" s="2"/>
      <c r="N13" s="46"/>
    </row>
    <row r="14" ht="12.75">
      <c r="N14" s="46"/>
    </row>
    <row r="15" ht="12.75">
      <c r="N15" s="46"/>
    </row>
    <row r="16" ht="12.75">
      <c r="N16" s="46"/>
    </row>
    <row r="17" ht="12.75">
      <c r="N17" s="46"/>
    </row>
    <row r="18" ht="12.75">
      <c r="N18" s="2"/>
    </row>
    <row r="19" ht="12.75">
      <c r="N19" s="2"/>
    </row>
    <row r="20" ht="12.75">
      <c r="N20" s="2"/>
    </row>
    <row r="21" ht="12.75">
      <c r="N21" s="2"/>
    </row>
    <row r="22" ht="12.75">
      <c r="N22" s="2"/>
    </row>
    <row r="23" ht="12.75">
      <c r="N23" s="2"/>
    </row>
    <row r="24" ht="12.75">
      <c r="N24" s="2"/>
    </row>
    <row r="25" ht="12.75">
      <c r="N25" s="2"/>
    </row>
    <row r="26" ht="12.75">
      <c r="N26" s="2"/>
    </row>
    <row r="27" ht="12.75">
      <c r="N27" s="2"/>
    </row>
    <row r="28" ht="12.75">
      <c r="N28" s="2"/>
    </row>
    <row r="29" ht="12.75">
      <c r="N29" s="2"/>
    </row>
    <row r="30" ht="12.75">
      <c r="N30" s="2"/>
    </row>
    <row r="31" ht="12.75">
      <c r="N31" s="2"/>
    </row>
    <row r="32" ht="12.75">
      <c r="N32" s="2"/>
    </row>
    <row r="33" ht="12.75">
      <c r="N33" s="2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AB17" sqref="AB17"/>
    </sheetView>
  </sheetViews>
  <sheetFormatPr defaultColWidth="9.00390625" defaultRowHeight="12.75"/>
  <cols>
    <col min="1" max="1" width="1.875" style="0" customWidth="1"/>
    <col min="2" max="2" width="3.125" style="0" customWidth="1"/>
    <col min="3" max="3" width="1.625" style="0" customWidth="1"/>
    <col min="5" max="5" width="1.875" style="0" customWidth="1"/>
    <col min="6" max="13" width="2.00390625" style="0" bestFit="1" customWidth="1"/>
    <col min="14" max="14" width="1.625" style="0" customWidth="1"/>
    <col min="15" max="15" width="4.00390625" style="0" customWidth="1"/>
    <col min="16" max="16" width="1.625" style="0" customWidth="1"/>
    <col min="17" max="17" width="2.375" style="0" customWidth="1"/>
    <col min="18" max="18" width="3.00390625" style="0" customWidth="1"/>
    <col min="19" max="19" width="9.375" style="0" customWidth="1"/>
    <col min="20" max="20" width="5.875" style="0" customWidth="1"/>
    <col min="21" max="21" width="4.875" style="0" bestFit="1" customWidth="1"/>
    <col min="22" max="22" width="1.875" style="0" customWidth="1"/>
    <col min="23" max="23" width="4.00390625" style="0" bestFit="1" customWidth="1"/>
    <col min="24" max="24" width="9.625" style="0" customWidth="1"/>
    <col min="25" max="25" width="5.00390625" style="0" bestFit="1" customWidth="1"/>
    <col min="26" max="26" width="4.875" style="0" bestFit="1" customWidth="1"/>
  </cols>
  <sheetData>
    <row r="1" spans="1:26" ht="12.75">
      <c r="A1" s="47"/>
      <c r="B1" s="47"/>
      <c r="C1" s="47"/>
      <c r="D1" s="54" t="s">
        <v>31</v>
      </c>
      <c r="E1" s="47"/>
      <c r="F1" s="55"/>
      <c r="G1" s="47" t="s">
        <v>5</v>
      </c>
      <c r="H1" s="47" t="s">
        <v>40</v>
      </c>
      <c r="I1" s="47" t="s">
        <v>41</v>
      </c>
      <c r="J1" s="47" t="s">
        <v>4</v>
      </c>
      <c r="K1" s="47" t="s">
        <v>42</v>
      </c>
      <c r="L1" s="47" t="s">
        <v>11</v>
      </c>
      <c r="M1" s="47"/>
      <c r="N1" s="47"/>
      <c r="O1" s="47" t="s">
        <v>30</v>
      </c>
      <c r="P1" s="47"/>
      <c r="R1" s="58" t="s">
        <v>32</v>
      </c>
      <c r="S1" s="38" t="s">
        <v>23</v>
      </c>
      <c r="T1" s="38" t="s">
        <v>26</v>
      </c>
      <c r="U1" s="39" t="s">
        <v>27</v>
      </c>
      <c r="W1" s="58" t="s">
        <v>33</v>
      </c>
      <c r="X1" s="38" t="s">
        <v>23</v>
      </c>
      <c r="Y1" s="38" t="s">
        <v>26</v>
      </c>
      <c r="Z1" s="39" t="s">
        <v>27</v>
      </c>
    </row>
    <row r="2" spans="1:26" ht="12.75">
      <c r="A2" s="47"/>
      <c r="B2" s="18" t="s">
        <v>32</v>
      </c>
      <c r="C2" s="47"/>
      <c r="D2" s="19">
        <f>6!D9</f>
        <v>1110101</v>
      </c>
      <c r="E2" s="47"/>
      <c r="F2" s="11">
        <f>TRUNC(MOD(D2,100000000)/10000000)</f>
        <v>0</v>
      </c>
      <c r="G2" s="11">
        <f>TRUNC(MOD(D2,10000000)/1000000)</f>
        <v>1</v>
      </c>
      <c r="H2" s="11">
        <f>TRUNC(MOD(D2,1000000)/100000)</f>
        <v>1</v>
      </c>
      <c r="I2" s="11">
        <f>TRUNC(MOD(D2,100000)/10000)</f>
        <v>1</v>
      </c>
      <c r="J2" s="11">
        <f>TRUNC(MOD(D2,10000)/1000)</f>
        <v>0</v>
      </c>
      <c r="K2" s="11">
        <f>TRUNC(MOD(D2,1000)/100)</f>
        <v>1</v>
      </c>
      <c r="L2" s="11">
        <f>TRUNC(MOD(D2,100)/10)</f>
        <v>0</v>
      </c>
      <c r="M2" s="11">
        <f>MOD(D2,10)</f>
        <v>1</v>
      </c>
      <c r="N2" s="47"/>
      <c r="O2" s="56">
        <f>1*M2+2*L2+4*K2+8*J2+16*I2+32*H2+64*G2+128*F2</f>
        <v>117</v>
      </c>
      <c r="P2" s="47"/>
      <c r="R2" s="61">
        <f>$F2</f>
        <v>0</v>
      </c>
      <c r="S2" s="59">
        <f>$M2*1+$L2*10+$K2*100+$J2*1000+$I2*10000+$H2*100000+$G2*1000000+$F2*10000000</f>
        <v>1110101</v>
      </c>
      <c r="T2" s="30">
        <v>0</v>
      </c>
      <c r="U2" s="31">
        <v>0</v>
      </c>
      <c r="W2" s="61">
        <f>$F3</f>
        <v>0</v>
      </c>
      <c r="X2" s="59">
        <f>$M3*1+$L3*10+$K3*100+$J3*1000+$I3*10000+$H3*100000+$G3*1000000+$F3*10000000</f>
        <v>1001</v>
      </c>
      <c r="Y2" s="30">
        <v>0</v>
      </c>
      <c r="Z2" s="31">
        <v>0</v>
      </c>
    </row>
    <row r="3" spans="1:26" ht="12.75">
      <c r="A3" s="47"/>
      <c r="B3" s="18" t="s">
        <v>33</v>
      </c>
      <c r="C3" s="47"/>
      <c r="D3" s="19">
        <f>6!D10</f>
        <v>1001</v>
      </c>
      <c r="E3" s="47"/>
      <c r="F3" s="11">
        <f>TRUNC(MOD(D3,100000000)/10000000)</f>
        <v>0</v>
      </c>
      <c r="G3" s="11">
        <f>TRUNC(MOD(D3,10000000)/1000000)</f>
        <v>0</v>
      </c>
      <c r="H3" s="11">
        <f>TRUNC(MOD(D3,1000000)/100000)</f>
        <v>0</v>
      </c>
      <c r="I3" s="11">
        <f>TRUNC(MOD(D3,100000)/10000)</f>
        <v>0</v>
      </c>
      <c r="J3" s="11">
        <f>TRUNC(MOD(D3,10000)/1000)</f>
        <v>1</v>
      </c>
      <c r="K3" s="11">
        <f>TRUNC(MOD(D3,1000)/100)</f>
        <v>0</v>
      </c>
      <c r="L3" s="11">
        <f>TRUNC(MOD(D3,100)/10)</f>
        <v>0</v>
      </c>
      <c r="M3" s="11">
        <f>MOD(D3,10)</f>
        <v>1</v>
      </c>
      <c r="N3" s="47"/>
      <c r="O3" s="56">
        <f>1*M3+2*L3+4*K3+8*J3+16*I3+32*H3+64*G3+128*F3</f>
        <v>9</v>
      </c>
      <c r="P3" s="47"/>
      <c r="R3" s="61"/>
      <c r="S3" s="59"/>
      <c r="T3" s="30">
        <f>R2</f>
        <v>0</v>
      </c>
      <c r="U3" s="31">
        <v>1</v>
      </c>
      <c r="W3" s="61"/>
      <c r="X3" s="59"/>
      <c r="Y3" s="30">
        <f>W2</f>
        <v>0</v>
      </c>
      <c r="Z3" s="31">
        <v>1</v>
      </c>
    </row>
    <row r="4" spans="1:26" ht="12.75">
      <c r="A4" s="47"/>
      <c r="B4" s="18" t="s">
        <v>34</v>
      </c>
      <c r="C4" s="47"/>
      <c r="D4" s="19">
        <f>6!D11</f>
        <v>1110011</v>
      </c>
      <c r="E4" s="47"/>
      <c r="F4" s="11">
        <f>TRUNC(MOD(D4,100000000)/10000000)</f>
        <v>0</v>
      </c>
      <c r="G4" s="11">
        <f>TRUNC(MOD(D4,10000000)/1000000)</f>
        <v>1</v>
      </c>
      <c r="H4" s="11">
        <f>TRUNC(MOD(D4,1000000)/100000)</f>
        <v>1</v>
      </c>
      <c r="I4" s="11">
        <f>TRUNC(MOD(D4,100000)/10000)</f>
        <v>1</v>
      </c>
      <c r="J4" s="11">
        <f>TRUNC(MOD(D4,10000)/1000)</f>
        <v>0</v>
      </c>
      <c r="K4" s="11">
        <f>TRUNC(MOD(D4,1000)/100)</f>
        <v>0</v>
      </c>
      <c r="L4" s="11">
        <f>TRUNC(MOD(D4,100)/10)</f>
        <v>1</v>
      </c>
      <c r="M4" s="11">
        <f>MOD(D4,10)</f>
        <v>1</v>
      </c>
      <c r="N4" s="47"/>
      <c r="O4" s="56">
        <f>1*M4+2*L4+4*K4+8*J4+16*I4+32*H4+64*G4+128*F4</f>
        <v>115</v>
      </c>
      <c r="P4" s="47"/>
      <c r="R4" s="61">
        <f>$G2</f>
        <v>1</v>
      </c>
      <c r="S4" s="59">
        <f>$M2*1+$L2*10+$K2*100+$J2*1000+$I2*10000+$H2*100000+$G2*1000000</f>
        <v>1110101</v>
      </c>
      <c r="T4" s="30">
        <f>R2*2</f>
        <v>0</v>
      </c>
      <c r="U4" s="31"/>
      <c r="W4" s="61">
        <f>$G3</f>
        <v>0</v>
      </c>
      <c r="X4" s="59">
        <f>$M3*1+$L3*10+$K3*100+$J3*1000+$I3*10000+$H3*100000+$G3*1000000</f>
        <v>1001</v>
      </c>
      <c r="Y4" s="30">
        <f>W2*2</f>
        <v>0</v>
      </c>
      <c r="Z4" s="31"/>
    </row>
    <row r="5" spans="1:26" ht="12.75">
      <c r="A5" s="47"/>
      <c r="B5" s="18" t="s">
        <v>35</v>
      </c>
      <c r="C5" s="47"/>
      <c r="D5" s="19">
        <f>6!D12</f>
        <v>1011</v>
      </c>
      <c r="E5" s="47"/>
      <c r="F5" s="11">
        <f>TRUNC(MOD(D5,100000000)/10000000)</f>
        <v>0</v>
      </c>
      <c r="G5" s="11">
        <f>TRUNC(MOD(D5,10000000)/1000000)</f>
        <v>0</v>
      </c>
      <c r="H5" s="11">
        <f>TRUNC(MOD(D5,1000000)/100000)</f>
        <v>0</v>
      </c>
      <c r="I5" s="11">
        <f>TRUNC(MOD(D5,100000)/10000)</f>
        <v>0</v>
      </c>
      <c r="J5" s="11">
        <f>TRUNC(MOD(D5,10000)/1000)</f>
        <v>1</v>
      </c>
      <c r="K5" s="11">
        <f>TRUNC(MOD(D5,1000)/100)</f>
        <v>0</v>
      </c>
      <c r="L5" s="11">
        <f>TRUNC(MOD(D5,100)/10)</f>
        <v>1</v>
      </c>
      <c r="M5" s="11">
        <f>MOD(D5,10)</f>
        <v>1</v>
      </c>
      <c r="N5" s="47"/>
      <c r="O5" s="56">
        <f>1*M5+2*L5+4*K5+8*J5+16*I5+32*H5+64*G5+128*F5</f>
        <v>11</v>
      </c>
      <c r="P5" s="47"/>
      <c r="R5" s="61"/>
      <c r="S5" s="59"/>
      <c r="T5" s="30">
        <f>T4+R4</f>
        <v>1</v>
      </c>
      <c r="U5" s="31">
        <v>2</v>
      </c>
      <c r="W5" s="61"/>
      <c r="X5" s="59"/>
      <c r="Y5" s="30">
        <f>Y4+W4</f>
        <v>0</v>
      </c>
      <c r="Z5" s="31">
        <v>2</v>
      </c>
    </row>
    <row r="6" spans="1:26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R6" s="61">
        <f>$H2</f>
        <v>1</v>
      </c>
      <c r="S6" s="59">
        <f>$M2*1+$L2*10+$K2*100+$J2*1000+$I2*10000+$H2*100000</f>
        <v>110101</v>
      </c>
      <c r="T6" s="30">
        <f>T5*2</f>
        <v>2</v>
      </c>
      <c r="U6" s="31"/>
      <c r="W6" s="61">
        <f>$H3</f>
        <v>0</v>
      </c>
      <c r="X6" s="59">
        <f>$M3*1+$L3*10+$K3*100+$J3*1000+$I3*10000+$H3*100000</f>
        <v>1001</v>
      </c>
      <c r="Y6" s="30">
        <f>Y5*2</f>
        <v>0</v>
      </c>
      <c r="Z6" s="31"/>
    </row>
    <row r="7" spans="18:26" ht="12.75">
      <c r="R7" s="61"/>
      <c r="S7" s="59"/>
      <c r="T7" s="30">
        <f>T6+R6</f>
        <v>3</v>
      </c>
      <c r="U7" s="31">
        <v>3</v>
      </c>
      <c r="W7" s="61"/>
      <c r="X7" s="59"/>
      <c r="Y7" s="30">
        <f>Y6+W6</f>
        <v>0</v>
      </c>
      <c r="Z7" s="31">
        <v>3</v>
      </c>
    </row>
    <row r="8" spans="18:26" ht="12.75">
      <c r="R8" s="61">
        <f>$I2</f>
        <v>1</v>
      </c>
      <c r="S8" s="59">
        <f>$M2*1+$L2*10+$K2*100+$J2*1000+$I2*10000</f>
        <v>10101</v>
      </c>
      <c r="T8" s="30">
        <f>T7*2</f>
        <v>6</v>
      </c>
      <c r="U8" s="31"/>
      <c r="W8" s="61">
        <f>$I3</f>
        <v>0</v>
      </c>
      <c r="X8" s="59">
        <f>$M3*1+$L3*10+$K3*100+$J3*1000+$I3*10000</f>
        <v>1001</v>
      </c>
      <c r="Y8" s="30">
        <f>Y7*2</f>
        <v>0</v>
      </c>
      <c r="Z8" s="31"/>
    </row>
    <row r="9" spans="18:26" ht="12.75">
      <c r="R9" s="61"/>
      <c r="S9" s="59"/>
      <c r="T9" s="30">
        <f>T8+R8</f>
        <v>7</v>
      </c>
      <c r="U9" s="31">
        <v>4</v>
      </c>
      <c r="W9" s="61"/>
      <c r="X9" s="59"/>
      <c r="Y9" s="30">
        <f>Y8+W8</f>
        <v>0</v>
      </c>
      <c r="Z9" s="31">
        <v>4</v>
      </c>
    </row>
    <row r="10" spans="18:26" ht="12.75">
      <c r="R10" s="61">
        <f>$J2</f>
        <v>0</v>
      </c>
      <c r="S10" s="59">
        <f>$M2*1+$L2*10+$K2*100+$J2*1000</f>
        <v>101</v>
      </c>
      <c r="T10" s="30">
        <f>T9*2</f>
        <v>14</v>
      </c>
      <c r="U10" s="31"/>
      <c r="W10" s="61">
        <f>$J3</f>
        <v>1</v>
      </c>
      <c r="X10" s="59">
        <f>$M3*1+$L3*10+$K3*100+$J3*1000</f>
        <v>1001</v>
      </c>
      <c r="Y10" s="30">
        <f>Y9*2</f>
        <v>0</v>
      </c>
      <c r="Z10" s="31"/>
    </row>
    <row r="11" spans="18:26" ht="12.75">
      <c r="R11" s="61"/>
      <c r="S11" s="59"/>
      <c r="T11" s="30">
        <f>T10+R10</f>
        <v>14</v>
      </c>
      <c r="U11" s="31">
        <v>5</v>
      </c>
      <c r="W11" s="61"/>
      <c r="X11" s="59"/>
      <c r="Y11" s="30">
        <f>Y10+W10</f>
        <v>1</v>
      </c>
      <c r="Z11" s="31">
        <v>5</v>
      </c>
    </row>
    <row r="12" spans="18:26" ht="12.75">
      <c r="R12" s="61">
        <f>$K2</f>
        <v>1</v>
      </c>
      <c r="S12" s="59">
        <f>$M2*1+$L2*10+$K2*100</f>
        <v>101</v>
      </c>
      <c r="T12" s="30">
        <f>T11*2</f>
        <v>28</v>
      </c>
      <c r="U12" s="31"/>
      <c r="W12" s="61">
        <f>$K3</f>
        <v>0</v>
      </c>
      <c r="X12" s="59">
        <f>$M3*1+$L3*10+$K3*100</f>
        <v>1</v>
      </c>
      <c r="Y12" s="30">
        <f>Y11*2</f>
        <v>2</v>
      </c>
      <c r="Z12" s="31"/>
    </row>
    <row r="13" spans="18:26" ht="12.75">
      <c r="R13" s="61"/>
      <c r="S13" s="59"/>
      <c r="T13" s="30">
        <f>T12+R12</f>
        <v>29</v>
      </c>
      <c r="U13" s="31">
        <v>6</v>
      </c>
      <c r="W13" s="61"/>
      <c r="X13" s="59"/>
      <c r="Y13" s="30">
        <f>Y12+W12</f>
        <v>2</v>
      </c>
      <c r="Z13" s="31">
        <v>6</v>
      </c>
    </row>
    <row r="14" spans="18:26" ht="12.75">
      <c r="R14" s="61">
        <f>$L2</f>
        <v>0</v>
      </c>
      <c r="S14" s="59">
        <f>$M2*1+$L2*10</f>
        <v>1</v>
      </c>
      <c r="T14" s="30">
        <f>T13*2</f>
        <v>58</v>
      </c>
      <c r="U14" s="31"/>
      <c r="W14" s="61">
        <f>$L3</f>
        <v>0</v>
      </c>
      <c r="X14" s="59">
        <f>$M3*1+$L3*10</f>
        <v>1</v>
      </c>
      <c r="Y14" s="30">
        <f>Y13*2</f>
        <v>4</v>
      </c>
      <c r="Z14" s="31"/>
    </row>
    <row r="15" spans="18:26" ht="12.75">
      <c r="R15" s="61"/>
      <c r="S15" s="59"/>
      <c r="T15" s="30">
        <f>T14+R14</f>
        <v>58</v>
      </c>
      <c r="U15" s="31">
        <v>7</v>
      </c>
      <c r="W15" s="61"/>
      <c r="X15" s="59"/>
      <c r="Y15" s="30">
        <f>Y14+W14</f>
        <v>4</v>
      </c>
      <c r="Z15" s="31">
        <v>7</v>
      </c>
    </row>
    <row r="16" spans="18:26" ht="12.75">
      <c r="R16" s="61">
        <f>$M2</f>
        <v>1</v>
      </c>
      <c r="S16" s="59">
        <f>$M2*1</f>
        <v>1</v>
      </c>
      <c r="T16" s="30">
        <f>T15*2</f>
        <v>116</v>
      </c>
      <c r="U16" s="31"/>
      <c r="W16" s="61">
        <f>$M3</f>
        <v>1</v>
      </c>
      <c r="X16" s="59">
        <f>$M3*1</f>
        <v>1</v>
      </c>
      <c r="Y16" s="30">
        <f>Y15*2</f>
        <v>8</v>
      </c>
      <c r="Z16" s="31"/>
    </row>
    <row r="17" spans="18:26" ht="12.75">
      <c r="R17" s="62"/>
      <c r="S17" s="60"/>
      <c r="T17" s="63">
        <f>T16+R16</f>
        <v>117</v>
      </c>
      <c r="U17" s="33">
        <v>8</v>
      </c>
      <c r="W17" s="62"/>
      <c r="X17" s="60"/>
      <c r="Y17" s="63">
        <f>Y16+W16</f>
        <v>9</v>
      </c>
      <c r="Z17" s="33">
        <v>8</v>
      </c>
    </row>
    <row r="18" ht="12.75">
      <c r="S18" s="57"/>
    </row>
    <row r="19" spans="18:26" ht="12.75">
      <c r="R19" s="58" t="s">
        <v>34</v>
      </c>
      <c r="S19" s="38" t="s">
        <v>23</v>
      </c>
      <c r="T19" s="38" t="s">
        <v>26</v>
      </c>
      <c r="U19" s="39" t="s">
        <v>27</v>
      </c>
      <c r="W19" s="58" t="s">
        <v>35</v>
      </c>
      <c r="X19" s="38" t="s">
        <v>23</v>
      </c>
      <c r="Y19" s="38" t="s">
        <v>26</v>
      </c>
      <c r="Z19" s="39" t="s">
        <v>27</v>
      </c>
    </row>
    <row r="20" spans="18:26" ht="12.75">
      <c r="R20" s="61">
        <f>$F4</f>
        <v>0</v>
      </c>
      <c r="S20" s="59">
        <f>$M4*1+$L4*10+$K4*100+$J4*1000+$I4*10000+$H4*100000+$G4*1000000+$F4*10000000</f>
        <v>1110011</v>
      </c>
      <c r="T20" s="30">
        <v>0</v>
      </c>
      <c r="U20" s="31">
        <v>0</v>
      </c>
      <c r="W20" s="61">
        <f>$F5</f>
        <v>0</v>
      </c>
      <c r="X20" s="59">
        <f>$M5*1+$L5*10+$K5*100+$J5*1000+$I5*10000+$H5*100000+$G5*1000000+$F5*10000000</f>
        <v>1011</v>
      </c>
      <c r="Y20" s="30">
        <v>0</v>
      </c>
      <c r="Z20" s="31">
        <v>0</v>
      </c>
    </row>
    <row r="21" spans="18:26" ht="12.75">
      <c r="R21" s="61"/>
      <c r="S21" s="59"/>
      <c r="T21" s="30">
        <f>R20</f>
        <v>0</v>
      </c>
      <c r="U21" s="31">
        <v>1</v>
      </c>
      <c r="W21" s="61"/>
      <c r="X21" s="59"/>
      <c r="Y21" s="30">
        <f>W20</f>
        <v>0</v>
      </c>
      <c r="Z21" s="31">
        <v>1</v>
      </c>
    </row>
    <row r="22" spans="18:26" ht="12.75">
      <c r="R22" s="61">
        <f>$G4</f>
        <v>1</v>
      </c>
      <c r="S22" s="59">
        <f>$M4*1+$L4*10+$K4*100+$J4*1000+$I4*10000+$H4*100000+$G4*1000000</f>
        <v>1110011</v>
      </c>
      <c r="T22" s="30">
        <f>R20*2</f>
        <v>0</v>
      </c>
      <c r="U22" s="31"/>
      <c r="W22" s="61">
        <f>$G5</f>
        <v>0</v>
      </c>
      <c r="X22" s="59">
        <f>$M5*1+$L5*10+$K5*100+$J5*1000+$I5*10000+$H5*100000+$G5*1000000</f>
        <v>1011</v>
      </c>
      <c r="Y22" s="30">
        <f>W20*2</f>
        <v>0</v>
      </c>
      <c r="Z22" s="31"/>
    </row>
    <row r="23" spans="18:26" ht="12.75">
      <c r="R23" s="61"/>
      <c r="S23" s="59"/>
      <c r="T23" s="30">
        <f>T22+R22</f>
        <v>1</v>
      </c>
      <c r="U23" s="31">
        <v>2</v>
      </c>
      <c r="W23" s="61"/>
      <c r="X23" s="59"/>
      <c r="Y23" s="30">
        <f>Y22+W22</f>
        <v>0</v>
      </c>
      <c r="Z23" s="31">
        <v>2</v>
      </c>
    </row>
    <row r="24" spans="18:26" ht="12.75">
      <c r="R24" s="61">
        <f>$H4</f>
        <v>1</v>
      </c>
      <c r="S24" s="59">
        <f>$M4*1+$L4*10+$K4*100+$J4*1000+$I4*10000+$H4*100000</f>
        <v>110011</v>
      </c>
      <c r="T24" s="30">
        <f>T23*2</f>
        <v>2</v>
      </c>
      <c r="U24" s="31"/>
      <c r="W24" s="61">
        <f>$H5</f>
        <v>0</v>
      </c>
      <c r="X24" s="59">
        <f>$M5*1+$L5*10+$K5*100+$J5*1000+$I5*10000+$H5*100000</f>
        <v>1011</v>
      </c>
      <c r="Y24" s="30">
        <f>Y23*2</f>
        <v>0</v>
      </c>
      <c r="Z24" s="31"/>
    </row>
    <row r="25" spans="18:26" ht="12.75">
      <c r="R25" s="61"/>
      <c r="S25" s="59"/>
      <c r="T25" s="30">
        <f>T24+R24</f>
        <v>3</v>
      </c>
      <c r="U25" s="31">
        <v>3</v>
      </c>
      <c r="W25" s="61"/>
      <c r="X25" s="59"/>
      <c r="Y25" s="30">
        <f>Y24+W24</f>
        <v>0</v>
      </c>
      <c r="Z25" s="31">
        <v>3</v>
      </c>
    </row>
    <row r="26" spans="18:26" ht="12.75">
      <c r="R26" s="61">
        <f>$I4</f>
        <v>1</v>
      </c>
      <c r="S26" s="59">
        <f>$M4*1+$L4*10+$K4*100+$J4*1000+$I4*10000</f>
        <v>10011</v>
      </c>
      <c r="T26" s="30">
        <f>T25*2</f>
        <v>6</v>
      </c>
      <c r="U26" s="31"/>
      <c r="W26" s="61">
        <f>$I5</f>
        <v>0</v>
      </c>
      <c r="X26" s="59">
        <f>$M5*1+$L5*10+$K5*100+$J5*1000+$I5*10000</f>
        <v>1011</v>
      </c>
      <c r="Y26" s="30">
        <f>Y25*2</f>
        <v>0</v>
      </c>
      <c r="Z26" s="31"/>
    </row>
    <row r="27" spans="18:26" ht="12.75">
      <c r="R27" s="61"/>
      <c r="S27" s="59"/>
      <c r="T27" s="30">
        <f>T26+R26</f>
        <v>7</v>
      </c>
      <c r="U27" s="31">
        <v>4</v>
      </c>
      <c r="W27" s="61"/>
      <c r="X27" s="59"/>
      <c r="Y27" s="30">
        <f>Y26+W26</f>
        <v>0</v>
      </c>
      <c r="Z27" s="31">
        <v>4</v>
      </c>
    </row>
    <row r="28" spans="18:26" ht="12.75">
      <c r="R28" s="61">
        <f>$J4</f>
        <v>0</v>
      </c>
      <c r="S28" s="59">
        <f>$M4*1+$L4*10+$K4*100+$J4*1000</f>
        <v>11</v>
      </c>
      <c r="T28" s="30">
        <f>T27*2</f>
        <v>14</v>
      </c>
      <c r="U28" s="31"/>
      <c r="W28" s="61">
        <f>$J5</f>
        <v>1</v>
      </c>
      <c r="X28" s="59">
        <f>$M5*1+$L5*10+$K5*100+$J5*1000</f>
        <v>1011</v>
      </c>
      <c r="Y28" s="30">
        <f>Y27*2</f>
        <v>0</v>
      </c>
      <c r="Z28" s="31"/>
    </row>
    <row r="29" spans="18:26" ht="12.75">
      <c r="R29" s="61"/>
      <c r="S29" s="59"/>
      <c r="T29" s="30">
        <f>T28+R28</f>
        <v>14</v>
      </c>
      <c r="U29" s="31">
        <v>5</v>
      </c>
      <c r="W29" s="61"/>
      <c r="X29" s="59"/>
      <c r="Y29" s="30">
        <f>Y28+W28</f>
        <v>1</v>
      </c>
      <c r="Z29" s="31">
        <v>5</v>
      </c>
    </row>
    <row r="30" spans="18:26" ht="12.75">
      <c r="R30" s="61">
        <f>$K4</f>
        <v>0</v>
      </c>
      <c r="S30" s="59">
        <f>$M4*1+$L4*10+$K4*100</f>
        <v>11</v>
      </c>
      <c r="T30" s="30">
        <f>T29*2</f>
        <v>28</v>
      </c>
      <c r="U30" s="31"/>
      <c r="W30" s="61">
        <f>$K5</f>
        <v>0</v>
      </c>
      <c r="X30" s="59">
        <f>$M5*1+$L5*10+$K5*100</f>
        <v>11</v>
      </c>
      <c r="Y30" s="30">
        <f>Y29*2</f>
        <v>2</v>
      </c>
      <c r="Z30" s="31"/>
    </row>
    <row r="31" spans="18:26" ht="12.75">
      <c r="R31" s="61"/>
      <c r="S31" s="59"/>
      <c r="T31" s="30">
        <f>T30+R30</f>
        <v>28</v>
      </c>
      <c r="U31" s="31">
        <v>6</v>
      </c>
      <c r="W31" s="61"/>
      <c r="X31" s="59"/>
      <c r="Y31" s="30">
        <f>Y30+W30</f>
        <v>2</v>
      </c>
      <c r="Z31" s="31">
        <v>6</v>
      </c>
    </row>
    <row r="32" spans="18:26" ht="12.75">
      <c r="R32" s="61">
        <f>$L4</f>
        <v>1</v>
      </c>
      <c r="S32" s="59">
        <f>$M4*1+$L4*10</f>
        <v>11</v>
      </c>
      <c r="T32" s="30">
        <f>T31*2</f>
        <v>56</v>
      </c>
      <c r="U32" s="31"/>
      <c r="W32" s="61">
        <f>$L5</f>
        <v>1</v>
      </c>
      <c r="X32" s="59">
        <f>$M5*1+$L5*10</f>
        <v>11</v>
      </c>
      <c r="Y32" s="30">
        <f>Y31*2</f>
        <v>4</v>
      </c>
      <c r="Z32" s="31"/>
    </row>
    <row r="33" spans="18:26" ht="12.75">
      <c r="R33" s="61"/>
      <c r="S33" s="59"/>
      <c r="T33" s="30">
        <f>T32+R32</f>
        <v>57</v>
      </c>
      <c r="U33" s="31">
        <v>7</v>
      </c>
      <c r="W33" s="61"/>
      <c r="X33" s="59"/>
      <c r="Y33" s="30">
        <f>Y32+W32</f>
        <v>5</v>
      </c>
      <c r="Z33" s="31">
        <v>7</v>
      </c>
    </row>
    <row r="34" spans="18:26" ht="12.75">
      <c r="R34" s="61">
        <f>$M4</f>
        <v>1</v>
      </c>
      <c r="S34" s="59">
        <f>$M4*1</f>
        <v>1</v>
      </c>
      <c r="T34" s="30">
        <f>T33*2</f>
        <v>114</v>
      </c>
      <c r="U34" s="31"/>
      <c r="W34" s="61">
        <f>$M5</f>
        <v>1</v>
      </c>
      <c r="X34" s="59">
        <f>$M5*1</f>
        <v>1</v>
      </c>
      <c r="Y34" s="30">
        <f>Y33*2</f>
        <v>10</v>
      </c>
      <c r="Z34" s="31"/>
    </row>
    <row r="35" spans="18:26" ht="12.75">
      <c r="R35" s="62"/>
      <c r="S35" s="60"/>
      <c r="T35" s="63">
        <f>T34+R34</f>
        <v>115</v>
      </c>
      <c r="U35" s="33">
        <v>8</v>
      </c>
      <c r="W35" s="62"/>
      <c r="X35" s="60"/>
      <c r="Y35" s="63">
        <f>Y34+W34</f>
        <v>11</v>
      </c>
      <c r="Z35" s="33">
        <v>8</v>
      </c>
    </row>
  </sheetData>
  <sheetProtection sheet="1" objects="1" scenarios="1"/>
  <printOptions/>
  <pageMargins left="0.37" right="0.3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A21"/>
  <sheetViews>
    <sheetView workbookViewId="0" topLeftCell="A1">
      <selection activeCell="J27" sqref="J27"/>
    </sheetView>
  </sheetViews>
  <sheetFormatPr defaultColWidth="9.00390625" defaultRowHeight="12.75"/>
  <cols>
    <col min="1" max="1" width="1.00390625" style="0" customWidth="1"/>
    <col min="2" max="2" width="2.25390625" style="0" customWidth="1"/>
    <col min="3" max="3" width="11.375" style="0" customWidth="1"/>
    <col min="4" max="4" width="3.00390625" style="67" bestFit="1" customWidth="1"/>
    <col min="5" max="5" width="10.875" style="0" customWidth="1"/>
    <col min="6" max="6" width="5.125" style="0" bestFit="1" customWidth="1"/>
    <col min="7" max="7" width="1.625" style="0" customWidth="1"/>
    <col min="8" max="8" width="0.37109375" style="0" customWidth="1"/>
    <col min="9" max="9" width="2.125" style="0" customWidth="1"/>
    <col min="10" max="10" width="10.625" style="0" bestFit="1" customWidth="1"/>
    <col min="11" max="11" width="3.25390625" style="0" bestFit="1" customWidth="1"/>
    <col min="12" max="12" width="10.875" style="0" customWidth="1"/>
    <col min="13" max="13" width="5.125" style="0" bestFit="1" customWidth="1"/>
    <col min="14" max="14" width="1.25" style="0" customWidth="1"/>
    <col min="15" max="15" width="0.6171875" style="0" customWidth="1"/>
    <col min="16" max="16" width="2.25390625" style="0" customWidth="1"/>
    <col min="17" max="17" width="10.625" style="0" bestFit="1" customWidth="1"/>
    <col min="18" max="18" width="3.25390625" style="0" bestFit="1" customWidth="1"/>
    <col min="19" max="19" width="10.875" style="0" customWidth="1"/>
    <col min="20" max="20" width="5.125" style="0" bestFit="1" customWidth="1"/>
    <col min="21" max="22" width="0.74609375" style="0" customWidth="1"/>
    <col min="23" max="23" width="3.25390625" style="0" customWidth="1"/>
    <col min="24" max="24" width="10.625" style="0" bestFit="1" customWidth="1"/>
    <col min="25" max="25" width="3.25390625" style="0" bestFit="1" customWidth="1"/>
    <col min="26" max="26" width="10.625" style="0" customWidth="1"/>
    <col min="27" max="27" width="5.125" style="0" bestFit="1" customWidth="1"/>
  </cols>
  <sheetData>
    <row r="1" spans="2:25" ht="12.75">
      <c r="B1" s="69" t="s">
        <v>36</v>
      </c>
      <c r="C1" s="80">
        <f>6!Q9</f>
        <v>0.0111011</v>
      </c>
      <c r="I1" s="69" t="s">
        <v>37</v>
      </c>
      <c r="J1" s="80">
        <f>6!Q10</f>
        <v>1.01E-05</v>
      </c>
      <c r="K1" s="67"/>
      <c r="P1" s="69" t="s">
        <v>38</v>
      </c>
      <c r="Q1" s="80">
        <f>6!Q11</f>
        <v>0.01110011</v>
      </c>
      <c r="R1" s="67"/>
      <c r="W1" s="69" t="s">
        <v>39</v>
      </c>
      <c r="X1" s="80">
        <f>6!Q12</f>
        <v>1.011E-05</v>
      </c>
      <c r="Y1" s="67"/>
    </row>
    <row r="2" spans="3:27" ht="12.75">
      <c r="C2" s="70" t="s">
        <v>23</v>
      </c>
      <c r="D2" s="71" t="s">
        <v>46</v>
      </c>
      <c r="E2" s="72" t="s">
        <v>26</v>
      </c>
      <c r="F2" s="73" t="s">
        <v>27</v>
      </c>
      <c r="J2" s="70" t="s">
        <v>23</v>
      </c>
      <c r="K2" s="71" t="s">
        <v>46</v>
      </c>
      <c r="L2" s="72" t="s">
        <v>26</v>
      </c>
      <c r="M2" s="73" t="s">
        <v>27</v>
      </c>
      <c r="Q2" s="70" t="s">
        <v>23</v>
      </c>
      <c r="R2" s="71" t="s">
        <v>46</v>
      </c>
      <c r="S2" s="72" t="s">
        <v>26</v>
      </c>
      <c r="T2" s="73" t="s">
        <v>27</v>
      </c>
      <c r="X2" s="70" t="s">
        <v>23</v>
      </c>
      <c r="Y2" s="71" t="s">
        <v>46</v>
      </c>
      <c r="Z2" s="72" t="s">
        <v>26</v>
      </c>
      <c r="AA2" s="73" t="s">
        <v>27</v>
      </c>
    </row>
    <row r="3" spans="3:27" ht="12.75">
      <c r="C3" s="74">
        <f>C1</f>
        <v>0.0111011</v>
      </c>
      <c r="D3" s="75">
        <f>(C3-TRUNC(C3,7))*100000000</f>
        <v>0</v>
      </c>
      <c r="E3" s="76">
        <v>0</v>
      </c>
      <c r="F3" s="31">
        <v>0</v>
      </c>
      <c r="J3" s="74">
        <f>J1</f>
        <v>1.01E-05</v>
      </c>
      <c r="K3" s="75">
        <f>(J3-TRUNC(J3,7))*100000000</f>
        <v>0</v>
      </c>
      <c r="L3" s="76">
        <v>0</v>
      </c>
      <c r="M3" s="31">
        <v>0</v>
      </c>
      <c r="Q3" s="74">
        <f>Q1</f>
        <v>0.01110011</v>
      </c>
      <c r="R3" s="75">
        <f>(Q3-TRUNC(Q3,7))*100000000</f>
        <v>0.9999999999940612</v>
      </c>
      <c r="S3" s="76">
        <v>0</v>
      </c>
      <c r="T3" s="31">
        <v>0</v>
      </c>
      <c r="X3" s="74">
        <f>X1</f>
        <v>1.011E-05</v>
      </c>
      <c r="Y3" s="75">
        <f>(X3-TRUNC(X3,7))*100000000</f>
        <v>0.9999999999999905</v>
      </c>
      <c r="Z3" s="76">
        <v>0</v>
      </c>
      <c r="AA3" s="31">
        <v>0</v>
      </c>
    </row>
    <row r="4" spans="3:27" ht="12.75">
      <c r="C4" s="77"/>
      <c r="D4" s="75"/>
      <c r="E4" s="76">
        <f>E3+D3</f>
        <v>0</v>
      </c>
      <c r="F4" s="31"/>
      <c r="J4" s="77"/>
      <c r="K4" s="75"/>
      <c r="L4" s="76">
        <f>L3+K3</f>
        <v>0</v>
      </c>
      <c r="M4" s="31"/>
      <c r="Q4" s="77"/>
      <c r="R4" s="75"/>
      <c r="S4" s="76">
        <f>S3+R3</f>
        <v>0.9999999999940612</v>
      </c>
      <c r="T4" s="31"/>
      <c r="X4" s="77"/>
      <c r="Y4" s="75"/>
      <c r="Z4" s="76">
        <f>Z3+Y3</f>
        <v>0.9999999999999905</v>
      </c>
      <c r="AA4" s="31"/>
    </row>
    <row r="5" spans="3:27" ht="12.75">
      <c r="C5" s="74">
        <f>TRUNC(C3,7)</f>
        <v>0.0111011</v>
      </c>
      <c r="D5" s="75">
        <f>(C5-TRUNC(C5,6))*10000000</f>
        <v>0.9999999999940612</v>
      </c>
      <c r="E5" s="76">
        <f>E4/2</f>
        <v>0</v>
      </c>
      <c r="F5" s="31">
        <v>1</v>
      </c>
      <c r="J5" s="74">
        <f>TRUNC(J3,7)</f>
        <v>1.01E-05</v>
      </c>
      <c r="K5" s="75">
        <f>(J5-TRUNC(J5,6))*10000000</f>
        <v>0.9999999999999905</v>
      </c>
      <c r="L5" s="76">
        <f>L4/2</f>
        <v>0</v>
      </c>
      <c r="M5" s="31">
        <v>1</v>
      </c>
      <c r="Q5" s="74">
        <f>TRUNC(Q3,7)</f>
        <v>0.0111001</v>
      </c>
      <c r="R5" s="75">
        <f>(Q5-TRUNC(Q5,6))*10000000</f>
        <v>0.9999999999940612</v>
      </c>
      <c r="S5" s="76">
        <f>S4/2</f>
        <v>0.4999999999970306</v>
      </c>
      <c r="T5" s="31">
        <v>1</v>
      </c>
      <c r="X5" s="74">
        <f>TRUNC(X3,7)</f>
        <v>1.01E-05</v>
      </c>
      <c r="Y5" s="75">
        <f>(X5-TRUNC(X5,6))*10000000</f>
        <v>0.9999999999999905</v>
      </c>
      <c r="Z5" s="76">
        <f>Z4/2</f>
        <v>0.4999999999999952</v>
      </c>
      <c r="AA5" s="31">
        <v>1</v>
      </c>
    </row>
    <row r="6" spans="3:27" ht="12.75">
      <c r="C6" s="77"/>
      <c r="D6" s="75"/>
      <c r="E6" s="76">
        <f>E5+D5</f>
        <v>0.9999999999940612</v>
      </c>
      <c r="F6" s="31"/>
      <c r="J6" s="77"/>
      <c r="K6" s="75"/>
      <c r="L6" s="76">
        <f>L5+K5</f>
        <v>0.9999999999999905</v>
      </c>
      <c r="M6" s="31"/>
      <c r="Q6" s="77"/>
      <c r="R6" s="75"/>
      <c r="S6" s="76">
        <f>S5+R5</f>
        <v>1.4999999999910918</v>
      </c>
      <c r="T6" s="31"/>
      <c r="X6" s="77"/>
      <c r="Y6" s="75"/>
      <c r="Z6" s="76">
        <f>Z5+Y5</f>
        <v>1.4999999999999858</v>
      </c>
      <c r="AA6" s="31"/>
    </row>
    <row r="7" spans="3:27" ht="12.75">
      <c r="C7" s="74">
        <f>TRUNC(C5,6)</f>
        <v>0.011101</v>
      </c>
      <c r="D7" s="75">
        <f>(C7-TRUNC(C7,5))*1000000</f>
        <v>0.9999999999992654</v>
      </c>
      <c r="E7" s="76">
        <f>E6/2</f>
        <v>0.4999999999970306</v>
      </c>
      <c r="F7" s="31">
        <v>2</v>
      </c>
      <c r="J7" s="74">
        <f>TRUNC(J5,6)</f>
        <v>1E-05</v>
      </c>
      <c r="K7" s="75">
        <f>(J7-TRUNC(J7,5))*1000000</f>
        <v>0</v>
      </c>
      <c r="L7" s="76">
        <f>L6/2</f>
        <v>0.4999999999999952</v>
      </c>
      <c r="M7" s="31">
        <v>2</v>
      </c>
      <c r="Q7" s="74">
        <f>TRUNC(Q5,6)</f>
        <v>0.0111</v>
      </c>
      <c r="R7" s="75">
        <f>(Q7-TRUNC(Q7,5))*1000000</f>
        <v>0</v>
      </c>
      <c r="S7" s="76">
        <f>S6/2</f>
        <v>0.7499999999955459</v>
      </c>
      <c r="T7" s="31">
        <v>2</v>
      </c>
      <c r="X7" s="74">
        <f>TRUNC(X5,6)</f>
        <v>1E-05</v>
      </c>
      <c r="Y7" s="75">
        <f>(X7-TRUNC(X7,5))*1000000</f>
        <v>0</v>
      </c>
      <c r="Z7" s="76">
        <f>Z6/2</f>
        <v>0.7499999999999929</v>
      </c>
      <c r="AA7" s="31">
        <v>2</v>
      </c>
    </row>
    <row r="8" spans="3:27" ht="12.75">
      <c r="C8" s="77"/>
      <c r="D8" s="75"/>
      <c r="E8" s="76">
        <f>E7+D7</f>
        <v>1.4999999999962959</v>
      </c>
      <c r="F8" s="31"/>
      <c r="J8" s="77"/>
      <c r="K8" s="75"/>
      <c r="L8" s="76">
        <f>L7+K7</f>
        <v>0.4999999999999952</v>
      </c>
      <c r="M8" s="31"/>
      <c r="Q8" s="77"/>
      <c r="R8" s="75"/>
      <c r="S8" s="76">
        <f>S7+R7</f>
        <v>0.7499999999955459</v>
      </c>
      <c r="T8" s="31"/>
      <c r="X8" s="77"/>
      <c r="Y8" s="75"/>
      <c r="Z8" s="76">
        <f>Z7+Y7</f>
        <v>0.7499999999999929</v>
      </c>
      <c r="AA8" s="31"/>
    </row>
    <row r="9" spans="3:27" ht="12.75">
      <c r="C9" s="74">
        <f>TRUNC(C7,5)</f>
        <v>0.0111</v>
      </c>
      <c r="D9" s="75">
        <f>(C9-TRUNC(C9,4))*100000</f>
        <v>0</v>
      </c>
      <c r="E9" s="76">
        <f>E8/2</f>
        <v>0.7499999999981479</v>
      </c>
      <c r="F9" s="31">
        <v>3</v>
      </c>
      <c r="J9" s="74">
        <f>TRUNC(J7,5)</f>
        <v>1E-05</v>
      </c>
      <c r="K9" s="75">
        <f>(J9-TRUNC(J9,4))*100000</f>
        <v>1</v>
      </c>
      <c r="L9" s="76">
        <f>L8/2</f>
        <v>0.2499999999999976</v>
      </c>
      <c r="M9" s="31">
        <v>3</v>
      </c>
      <c r="Q9" s="74">
        <f>TRUNC(Q7,5)</f>
        <v>0.0111</v>
      </c>
      <c r="R9" s="75">
        <f>(Q9-TRUNC(Q9,4))*100000</f>
        <v>0</v>
      </c>
      <c r="S9" s="76">
        <f>S8/2</f>
        <v>0.37499999999777295</v>
      </c>
      <c r="T9" s="31">
        <v>3</v>
      </c>
      <c r="X9" s="74">
        <f>TRUNC(X7,5)</f>
        <v>1E-05</v>
      </c>
      <c r="Y9" s="75">
        <f>(X9-TRUNC(X9,4))*100000</f>
        <v>1</v>
      </c>
      <c r="Z9" s="76">
        <f>Z8/2</f>
        <v>0.37499999999999645</v>
      </c>
      <c r="AA9" s="31">
        <v>3</v>
      </c>
    </row>
    <row r="10" spans="3:27" ht="12.75">
      <c r="C10" s="77"/>
      <c r="D10" s="75"/>
      <c r="E10" s="76">
        <f>E9+D9</f>
        <v>0.7499999999981479</v>
      </c>
      <c r="F10" s="31"/>
      <c r="J10" s="77"/>
      <c r="K10" s="75"/>
      <c r="L10" s="76">
        <f>L9+K9</f>
        <v>1.2499999999999976</v>
      </c>
      <c r="M10" s="31"/>
      <c r="Q10" s="77"/>
      <c r="R10" s="75"/>
      <c r="S10" s="76">
        <f>S9+R9</f>
        <v>0.37499999999777295</v>
      </c>
      <c r="T10" s="31"/>
      <c r="X10" s="77"/>
      <c r="Y10" s="75"/>
      <c r="Z10" s="76">
        <f>Z9+Y9</f>
        <v>1.3749999999999964</v>
      </c>
      <c r="AA10" s="31"/>
    </row>
    <row r="11" spans="3:27" ht="12.75">
      <c r="C11" s="74">
        <f>TRUNC(C9,4)</f>
        <v>0.0111</v>
      </c>
      <c r="D11" s="75">
        <f>(C11-TRUNC(C11,3))*10000</f>
        <v>1.0000000000000113</v>
      </c>
      <c r="E11" s="76">
        <f>E10/2</f>
        <v>0.37499999999907396</v>
      </c>
      <c r="F11" s="31">
        <v>4</v>
      </c>
      <c r="J11" s="74">
        <f>TRUNC(J9,4)</f>
        <v>0</v>
      </c>
      <c r="K11" s="75">
        <f>(J11-TRUNC(J11,3))*10000</f>
        <v>0</v>
      </c>
      <c r="L11" s="76">
        <f>L10/2</f>
        <v>0.6249999999999988</v>
      </c>
      <c r="M11" s="31">
        <v>4</v>
      </c>
      <c r="Q11" s="74">
        <f>TRUNC(Q9,4)</f>
        <v>0.0111</v>
      </c>
      <c r="R11" s="75">
        <f>(Q11-TRUNC(Q11,3))*10000</f>
        <v>1.0000000000000113</v>
      </c>
      <c r="S11" s="76">
        <f>S10/2</f>
        <v>0.18749999999888647</v>
      </c>
      <c r="T11" s="31">
        <v>4</v>
      </c>
      <c r="X11" s="74">
        <f>TRUNC(X9,4)</f>
        <v>0</v>
      </c>
      <c r="Y11" s="75">
        <f>(X11-TRUNC(X11,3))*10000</f>
        <v>0</v>
      </c>
      <c r="Z11" s="76">
        <f>Z10/2</f>
        <v>0.6874999999999982</v>
      </c>
      <c r="AA11" s="31">
        <v>4</v>
      </c>
    </row>
    <row r="12" spans="3:27" ht="12.75">
      <c r="C12" s="77"/>
      <c r="D12" s="75"/>
      <c r="E12" s="76">
        <f>E11+D11</f>
        <v>1.3749999999990852</v>
      </c>
      <c r="F12" s="31"/>
      <c r="J12" s="77"/>
      <c r="K12" s="75"/>
      <c r="L12" s="76">
        <f>L11+K11</f>
        <v>0.6249999999999988</v>
      </c>
      <c r="M12" s="31"/>
      <c r="Q12" s="77"/>
      <c r="R12" s="75"/>
      <c r="S12" s="76">
        <f>S11+R11</f>
        <v>1.1874999999988978</v>
      </c>
      <c r="T12" s="31"/>
      <c r="X12" s="77"/>
      <c r="Y12" s="75"/>
      <c r="Z12" s="76">
        <f>Z11+Y11</f>
        <v>0.6874999999999982</v>
      </c>
      <c r="AA12" s="31"/>
    </row>
    <row r="13" spans="3:27" ht="12.75">
      <c r="C13" s="74">
        <f>TRUNC(C11,3)</f>
        <v>0.011</v>
      </c>
      <c r="D13" s="75">
        <f>(C13-TRUNC(C13,2))*1000</f>
        <v>0.9999999999999991</v>
      </c>
      <c r="E13" s="76">
        <f>E12/2</f>
        <v>0.6874999999995426</v>
      </c>
      <c r="F13" s="31">
        <v>5</v>
      </c>
      <c r="J13" s="74">
        <f>TRUNC(J11,3)</f>
        <v>0</v>
      </c>
      <c r="K13" s="75">
        <f>(J13-TRUNC(J13,2))*1000</f>
        <v>0</v>
      </c>
      <c r="L13" s="76">
        <f>L12/2</f>
        <v>0.3124999999999994</v>
      </c>
      <c r="M13" s="31">
        <v>5</v>
      </c>
      <c r="Q13" s="74">
        <f>TRUNC(Q11,3)</f>
        <v>0.011</v>
      </c>
      <c r="R13" s="75">
        <f>(Q13-TRUNC(Q13,2))*1000</f>
        <v>0.9999999999999991</v>
      </c>
      <c r="S13" s="76">
        <f>S12/2</f>
        <v>0.5937499999994489</v>
      </c>
      <c r="T13" s="31">
        <v>5</v>
      </c>
      <c r="X13" s="74">
        <f>TRUNC(X11,3)</f>
        <v>0</v>
      </c>
      <c r="Y13" s="75">
        <f>(X13-TRUNC(X13,2))*1000</f>
        <v>0</v>
      </c>
      <c r="Z13" s="76">
        <f>Z12/2</f>
        <v>0.3437499999999991</v>
      </c>
      <c r="AA13" s="31">
        <v>5</v>
      </c>
    </row>
    <row r="14" spans="3:27" ht="12.75">
      <c r="C14" s="77"/>
      <c r="D14" s="75"/>
      <c r="E14" s="76">
        <f>E13+D13</f>
        <v>1.6874999999995417</v>
      </c>
      <c r="F14" s="31"/>
      <c r="J14" s="77"/>
      <c r="K14" s="75"/>
      <c r="L14" s="76">
        <f>L13+K13</f>
        <v>0.3124999999999994</v>
      </c>
      <c r="M14" s="31"/>
      <c r="Q14" s="77"/>
      <c r="R14" s="75"/>
      <c r="S14" s="76">
        <f>S13+R13</f>
        <v>1.593749999999448</v>
      </c>
      <c r="T14" s="31"/>
      <c r="X14" s="77"/>
      <c r="Y14" s="75"/>
      <c r="Z14" s="76">
        <f>Z13+Y13</f>
        <v>0.3437499999999991</v>
      </c>
      <c r="AA14" s="31"/>
    </row>
    <row r="15" spans="3:27" ht="12.75">
      <c r="C15" s="74">
        <f>TRUNC(C13,2)</f>
        <v>0.01</v>
      </c>
      <c r="D15" s="75">
        <f>(C15-TRUNC(C15,1))*100</f>
        <v>1</v>
      </c>
      <c r="E15" s="76">
        <f>E14/2</f>
        <v>0.8437499999997708</v>
      </c>
      <c r="F15" s="31">
        <v>6</v>
      </c>
      <c r="J15" s="74">
        <f>TRUNC(J13,2)</f>
        <v>0</v>
      </c>
      <c r="K15" s="75">
        <f>(J15-TRUNC(J15,1))*100</f>
        <v>0</v>
      </c>
      <c r="L15" s="76">
        <f>L14/2</f>
        <v>0.1562499999999997</v>
      </c>
      <c r="M15" s="31">
        <v>6</v>
      </c>
      <c r="Q15" s="74">
        <f>TRUNC(Q13,2)</f>
        <v>0.01</v>
      </c>
      <c r="R15" s="75">
        <f>(Q15-TRUNC(Q15,1))*100</f>
        <v>1</v>
      </c>
      <c r="S15" s="76">
        <f>S14/2</f>
        <v>0.796874999999724</v>
      </c>
      <c r="T15" s="31">
        <v>6</v>
      </c>
      <c r="X15" s="74">
        <f>TRUNC(X13,2)</f>
        <v>0</v>
      </c>
      <c r="Y15" s="75">
        <f>(X15-TRUNC(X15,1))*100</f>
        <v>0</v>
      </c>
      <c r="Z15" s="76">
        <f>Z14/2</f>
        <v>0.17187499999999956</v>
      </c>
      <c r="AA15" s="31">
        <v>6</v>
      </c>
    </row>
    <row r="16" spans="3:27" ht="12.75">
      <c r="C16" s="77"/>
      <c r="D16" s="75"/>
      <c r="E16" s="76">
        <f>E15+D15</f>
        <v>1.8437499999997708</v>
      </c>
      <c r="F16" s="31"/>
      <c r="J16" s="77"/>
      <c r="K16" s="75"/>
      <c r="L16" s="76">
        <f>L15+K15</f>
        <v>0.1562499999999997</v>
      </c>
      <c r="M16" s="31"/>
      <c r="Q16" s="77"/>
      <c r="R16" s="75"/>
      <c r="S16" s="76">
        <f>S15+R15</f>
        <v>1.796874999999724</v>
      </c>
      <c r="T16" s="31"/>
      <c r="X16" s="77"/>
      <c r="Y16" s="75"/>
      <c r="Z16" s="76">
        <f>Z15+Y15</f>
        <v>0.17187499999999956</v>
      </c>
      <c r="AA16" s="31"/>
    </row>
    <row r="17" spans="3:27" ht="12.75">
      <c r="C17" s="74">
        <f>TRUNC(C15,1)</f>
        <v>0</v>
      </c>
      <c r="D17" s="75">
        <f>(C17-TRUNC(C17,0))*10</f>
        <v>0</v>
      </c>
      <c r="E17" s="76">
        <f>E16/2</f>
        <v>0.9218749999998854</v>
      </c>
      <c r="F17" s="31">
        <v>7</v>
      </c>
      <c r="J17" s="74">
        <f>TRUNC(J15,1)</f>
        <v>0</v>
      </c>
      <c r="K17" s="75">
        <f>(J17-TRUNC(J17,0))*10</f>
        <v>0</v>
      </c>
      <c r="L17" s="76">
        <f>L16/2</f>
        <v>0.07812499999999985</v>
      </c>
      <c r="M17" s="31">
        <v>7</v>
      </c>
      <c r="Q17" s="74">
        <f>TRUNC(Q15,1)</f>
        <v>0</v>
      </c>
      <c r="R17" s="75">
        <f>(Q17-TRUNC(Q17,0))*10</f>
        <v>0</v>
      </c>
      <c r="S17" s="76">
        <f>S16/2</f>
        <v>0.898437499999862</v>
      </c>
      <c r="T17" s="31">
        <v>7</v>
      </c>
      <c r="X17" s="74">
        <f>TRUNC(X15,1)</f>
        <v>0</v>
      </c>
      <c r="Y17" s="75">
        <f>(X17-TRUNC(X17,0))*10</f>
        <v>0</v>
      </c>
      <c r="Z17" s="76">
        <f>Z16/2</f>
        <v>0.08593749999999978</v>
      </c>
      <c r="AA17" s="31">
        <v>7</v>
      </c>
    </row>
    <row r="18" spans="3:27" ht="12.75">
      <c r="C18" s="77"/>
      <c r="D18" s="75"/>
      <c r="E18" s="76">
        <f>E17+D17</f>
        <v>0.9218749999998854</v>
      </c>
      <c r="F18" s="31"/>
      <c r="J18" s="77"/>
      <c r="K18" s="75"/>
      <c r="L18" s="76">
        <f>L17+K17</f>
        <v>0.07812499999999985</v>
      </c>
      <c r="M18" s="31"/>
      <c r="Q18" s="77"/>
      <c r="R18" s="75"/>
      <c r="S18" s="76">
        <f>S17+R17</f>
        <v>0.898437499999862</v>
      </c>
      <c r="T18" s="31"/>
      <c r="X18" s="77"/>
      <c r="Y18" s="75"/>
      <c r="Z18" s="76">
        <f>Z17+Y17</f>
        <v>0.08593749999999978</v>
      </c>
      <c r="AA18" s="31"/>
    </row>
    <row r="19" spans="3:27" ht="12.75">
      <c r="C19" s="78">
        <f>TRUNC(C17,0)</f>
        <v>0</v>
      </c>
      <c r="D19" s="79"/>
      <c r="E19" s="81">
        <f>E18/2</f>
        <v>0.4609374999999427</v>
      </c>
      <c r="F19" s="33">
        <v>8</v>
      </c>
      <c r="J19" s="78">
        <f>TRUNC(J17,0)</f>
        <v>0</v>
      </c>
      <c r="K19" s="79"/>
      <c r="L19" s="81">
        <f>L18/2</f>
        <v>0.039062499999999924</v>
      </c>
      <c r="M19" s="33">
        <v>8</v>
      </c>
      <c r="Q19" s="78">
        <f>TRUNC(Q17,0)</f>
        <v>0</v>
      </c>
      <c r="R19" s="79"/>
      <c r="S19" s="81">
        <f>S18/2</f>
        <v>0.449218749999931</v>
      </c>
      <c r="T19" s="33">
        <v>8</v>
      </c>
      <c r="X19" s="78">
        <f>TRUNC(X17,0)</f>
        <v>0</v>
      </c>
      <c r="Y19" s="79"/>
      <c r="Z19" s="81">
        <f>Z18/2</f>
        <v>0.04296874999999989</v>
      </c>
      <c r="AA19" s="33">
        <v>8</v>
      </c>
    </row>
    <row r="20" ht="12.75">
      <c r="D20" s="68"/>
    </row>
    <row r="21" ht="12.75">
      <c r="D21" s="68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Z4"/>
  <sheetViews>
    <sheetView workbookViewId="0" topLeftCell="A1">
      <selection activeCell="R5" sqref="R5"/>
    </sheetView>
  </sheetViews>
  <sheetFormatPr defaultColWidth="9.00390625" defaultRowHeight="12.75"/>
  <cols>
    <col min="1" max="1" width="1.75390625" style="0" customWidth="1"/>
    <col min="2" max="2" width="5.625" style="0" customWidth="1"/>
    <col min="3" max="4" width="6.00390625" style="0" customWidth="1"/>
    <col min="5" max="5" width="5.625" style="0" customWidth="1"/>
    <col min="6" max="6" width="1.75390625" style="0" customWidth="1"/>
    <col min="7" max="7" width="1.875" style="0" customWidth="1"/>
    <col min="8" max="8" width="1.37890625" style="0" customWidth="1"/>
    <col min="9" max="9" width="4.00390625" style="0" bestFit="1" customWidth="1"/>
    <col min="10" max="10" width="5.125" style="0" customWidth="1"/>
    <col min="11" max="11" width="6.875" style="0" customWidth="1"/>
    <col min="12" max="12" width="6.375" style="0" customWidth="1"/>
    <col min="13" max="13" width="1.625" style="0" customWidth="1"/>
    <col min="14" max="14" width="1.75390625" style="0" customWidth="1"/>
    <col min="15" max="15" width="1.37890625" style="0" customWidth="1"/>
    <col min="16" max="16" width="6.125" style="0" customWidth="1"/>
    <col min="17" max="17" width="6.625" style="0" customWidth="1"/>
    <col min="18" max="18" width="7.75390625" style="0" customWidth="1"/>
    <col min="19" max="19" width="5.25390625" style="0" customWidth="1"/>
    <col min="20" max="22" width="1.625" style="0" customWidth="1"/>
    <col min="23" max="24" width="5.875" style="0" customWidth="1"/>
    <col min="25" max="25" width="7.25390625" style="0" customWidth="1"/>
    <col min="26" max="26" width="6.625" style="0" customWidth="1"/>
    <col min="27" max="27" width="1.37890625" style="0" customWidth="1"/>
    <col min="28" max="29" width="1.25" style="0" customWidth="1"/>
  </cols>
  <sheetData>
    <row r="1" spans="2:26" ht="12.75">
      <c r="B1" s="64" t="s">
        <v>4</v>
      </c>
      <c r="C1" s="64" t="s">
        <v>32</v>
      </c>
      <c r="D1" s="64" t="s">
        <v>43</v>
      </c>
      <c r="I1" s="64" t="s">
        <v>5</v>
      </c>
      <c r="J1" s="64" t="s">
        <v>33</v>
      </c>
      <c r="K1" s="64" t="s">
        <v>44</v>
      </c>
      <c r="L1" s="9"/>
      <c r="P1" s="64" t="s">
        <v>6</v>
      </c>
      <c r="Q1" s="64" t="s">
        <v>34</v>
      </c>
      <c r="R1" s="64" t="s">
        <v>60</v>
      </c>
      <c r="S1" s="9"/>
      <c r="W1" s="64" t="s">
        <v>7</v>
      </c>
      <c r="X1" s="64" t="s">
        <v>35</v>
      </c>
      <c r="Y1" s="64" t="s">
        <v>45</v>
      </c>
      <c r="Z1" s="9"/>
    </row>
    <row r="2" spans="2:26" ht="12.75">
      <c r="B2" s="64">
        <f>6!C3</f>
        <v>138</v>
      </c>
      <c r="C2" s="64">
        <f>7!O2</f>
        <v>117</v>
      </c>
      <c r="D2" s="64">
        <f>C2+B2</f>
        <v>255</v>
      </c>
      <c r="I2" s="64">
        <f>6!C4</f>
        <v>246</v>
      </c>
      <c r="J2" s="64">
        <f>7!O3</f>
        <v>9</v>
      </c>
      <c r="K2" s="64">
        <f>I2+J2</f>
        <v>255</v>
      </c>
      <c r="L2" s="9"/>
      <c r="P2" s="64">
        <f>6!C5</f>
        <v>140</v>
      </c>
      <c r="Q2" s="64">
        <f>7!O4</f>
        <v>115</v>
      </c>
      <c r="R2" s="64">
        <f>P2+Q2</f>
        <v>255</v>
      </c>
      <c r="S2" s="9"/>
      <c r="W2" s="64">
        <f>6!C6</f>
        <v>244</v>
      </c>
      <c r="X2" s="64">
        <f>7!O5</f>
        <v>11</v>
      </c>
      <c r="Y2" s="64">
        <f>W2+X2</f>
        <v>255</v>
      </c>
      <c r="Z2" s="9"/>
    </row>
    <row r="3" spans="4:26" ht="12.75">
      <c r="D3" s="2">
        <f>POWER(2,CEILING(LOG(D2,2),1))</f>
        <v>256</v>
      </c>
      <c r="E3" s="15">
        <f>D3-D2</f>
        <v>1</v>
      </c>
      <c r="I3" s="9"/>
      <c r="J3" s="9"/>
      <c r="K3" s="65">
        <f>POWER(2,CEILING(LOG(K2,2),1))</f>
        <v>256</v>
      </c>
      <c r="L3" s="64">
        <f>K3-K2</f>
        <v>1</v>
      </c>
      <c r="P3" s="9"/>
      <c r="Q3" s="9"/>
      <c r="R3" s="65">
        <f>POWER(2,CEILING(LOG(R2,2),1))</f>
        <v>256</v>
      </c>
      <c r="S3" s="64">
        <f>R3-R2</f>
        <v>1</v>
      </c>
      <c r="W3" s="9"/>
      <c r="X3" s="9"/>
      <c r="Y3" s="65">
        <f>POWER(2,CEILING(LOG(Y2,2),1))</f>
        <v>256</v>
      </c>
      <c r="Z3" s="64">
        <f>Y3-Y2</f>
        <v>1</v>
      </c>
    </row>
    <row r="4" spans="4:26" ht="12.75">
      <c r="D4">
        <f>POWER(2,FLOOR(LOG(D2,2),1))</f>
        <v>128</v>
      </c>
      <c r="E4" s="15">
        <f>D4-D2</f>
        <v>-127</v>
      </c>
      <c r="I4" s="9"/>
      <c r="J4" s="9"/>
      <c r="K4" s="9">
        <f>POWER(2,FLOOR(LOG(K2,2),1))</f>
        <v>128</v>
      </c>
      <c r="L4" s="64">
        <f>K4-K2</f>
        <v>-127</v>
      </c>
      <c r="P4" s="9"/>
      <c r="Q4" s="9"/>
      <c r="R4" s="9">
        <f>POWER(2,FLOOR(LOG(R2,2),1))</f>
        <v>128</v>
      </c>
      <c r="S4" s="64">
        <f>R4-R2</f>
        <v>-127</v>
      </c>
      <c r="W4" s="9"/>
      <c r="X4" s="9"/>
      <c r="Y4" s="9">
        <f>POWER(2,FLOOR(LOG(Y2,2),1))</f>
        <v>128</v>
      </c>
      <c r="Z4" s="64">
        <f>Y4-Y2</f>
        <v>-127</v>
      </c>
    </row>
  </sheetData>
  <sheetProtection sheet="1" objects="1" scenarios="1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cp:lastPrinted>2007-02-03T22:40:53Z</cp:lastPrinted>
  <dcterms:created xsi:type="dcterms:W3CDTF">2007-02-03T15:21:51Z</dcterms:created>
  <dcterms:modified xsi:type="dcterms:W3CDTF">2007-02-11T20:03:17Z</dcterms:modified>
  <cp:category/>
  <cp:version/>
  <cp:contentType/>
  <cp:contentStatus/>
</cp:coreProperties>
</file>